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capo\v3.4.0m\Transfers\others\"/>
    </mc:Choice>
  </mc:AlternateContent>
  <bookViews>
    <workbookView xWindow="0" yWindow="0" windowWidth="21180" windowHeight="9465"/>
  </bookViews>
  <sheets>
    <sheet name="MP SEAS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L83" i="1"/>
  <c r="C29" i="1" l="1"/>
  <c r="C30" i="1" s="1"/>
  <c r="C31" i="1" s="1"/>
  <c r="H16" i="1"/>
  <c r="H23" i="1" s="1"/>
  <c r="H15" i="1"/>
  <c r="H22" i="1" s="1"/>
  <c r="H14" i="1"/>
  <c r="H21" i="1" s="1"/>
  <c r="H13" i="1"/>
  <c r="H20" i="1" s="1"/>
  <c r="H27" i="1" s="1"/>
  <c r="H12" i="1"/>
  <c r="H19" i="1" s="1"/>
  <c r="H26" i="1" s="1"/>
  <c r="H11" i="1"/>
  <c r="H18" i="1" s="1"/>
  <c r="H25" i="1" s="1"/>
  <c r="H10" i="1"/>
  <c r="H17" i="1" s="1"/>
  <c r="H24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B3" i="1"/>
  <c r="H2" i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A2" i="1"/>
  <c r="L91" i="1"/>
  <c r="L90" i="1"/>
  <c r="L89" i="1"/>
  <c r="L88" i="1"/>
  <c r="L87" i="1"/>
  <c r="L86" i="1"/>
  <c r="L85" i="1"/>
  <c r="L84" i="1"/>
  <c r="L82" i="1"/>
  <c r="L81" i="1"/>
  <c r="L80" i="1"/>
  <c r="S8" i="1"/>
  <c r="S9" i="1" s="1"/>
  <c r="O8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T4" i="1"/>
  <c r="T3" i="1"/>
  <c r="P24" i="1" s="1"/>
  <c r="R24" i="1" s="1"/>
  <c r="S10" i="1" l="1"/>
  <c r="P11" i="1"/>
  <c r="P15" i="1"/>
  <c r="P16" i="1"/>
  <c r="P21" i="1"/>
  <c r="Q24" i="1"/>
  <c r="P25" i="1"/>
  <c r="P7" i="1"/>
  <c r="P12" i="1"/>
  <c r="P22" i="1"/>
  <c r="P26" i="1"/>
  <c r="P8" i="1"/>
  <c r="P9" i="1"/>
  <c r="P13" i="1"/>
  <c r="P18" i="1"/>
  <c r="P23" i="1"/>
  <c r="P17" i="1"/>
  <c r="P10" i="1"/>
  <c r="P14" i="1"/>
  <c r="P19" i="1"/>
  <c r="P20" i="1"/>
  <c r="D3" i="1"/>
  <c r="B4" i="1"/>
  <c r="A3" i="1"/>
  <c r="G3" i="1"/>
  <c r="Q19" i="1" l="1"/>
  <c r="R19" i="1"/>
  <c r="Q22" i="1"/>
  <c r="R22" i="1"/>
  <c r="Q23" i="1"/>
  <c r="R23" i="1"/>
  <c r="T8" i="1"/>
  <c r="R8" i="1"/>
  <c r="Q16" i="1"/>
  <c r="R16" i="1"/>
  <c r="Q14" i="1"/>
  <c r="R14" i="1"/>
  <c r="Q18" i="1"/>
  <c r="R18" i="1"/>
  <c r="Q26" i="1"/>
  <c r="R26" i="1"/>
  <c r="Q25" i="1"/>
  <c r="R25" i="1"/>
  <c r="Q15" i="1"/>
  <c r="R15" i="1"/>
  <c r="Q10" i="1"/>
  <c r="R10" i="1"/>
  <c r="Q13" i="1"/>
  <c r="R13" i="1"/>
  <c r="Q11" i="1"/>
  <c r="R11" i="1"/>
  <c r="Q20" i="1"/>
  <c r="R20" i="1"/>
  <c r="Q17" i="1"/>
  <c r="R17" i="1"/>
  <c r="T9" i="1"/>
  <c r="R9" i="1"/>
  <c r="Q12" i="1"/>
  <c r="R12" i="1"/>
  <c r="Q21" i="1"/>
  <c r="R21" i="1"/>
  <c r="T7" i="1"/>
  <c r="R7" i="1"/>
  <c r="Q8" i="1"/>
  <c r="Q9" i="1"/>
  <c r="Q7" i="1"/>
  <c r="B5" i="1"/>
  <c r="A5" i="1" s="1"/>
  <c r="D4" i="1"/>
  <c r="G4" i="1"/>
  <c r="A4" i="1"/>
  <c r="S11" i="1"/>
  <c r="T10" i="1"/>
  <c r="U10" i="1" l="1"/>
  <c r="U9" i="1"/>
  <c r="U8" i="1"/>
  <c r="U7" i="1"/>
  <c r="V7" i="1" s="1"/>
  <c r="S12" i="1"/>
  <c r="T11" i="1"/>
  <c r="U11" i="1" s="1"/>
  <c r="G5" i="1"/>
  <c r="B6" i="1"/>
  <c r="A6" i="1" s="1"/>
  <c r="D5" i="1"/>
  <c r="V8" i="1" l="1"/>
  <c r="V9" i="1" s="1"/>
  <c r="V10" i="1" s="1"/>
  <c r="V11" i="1" s="1"/>
  <c r="B7" i="1"/>
  <c r="D6" i="1"/>
  <c r="A7" i="1"/>
  <c r="G6" i="1"/>
  <c r="S13" i="1"/>
  <c r="T12" i="1"/>
  <c r="U12" i="1" s="1"/>
  <c r="V12" i="1" l="1"/>
  <c r="S14" i="1"/>
  <c r="T13" i="1"/>
  <c r="U13" i="1" s="1"/>
  <c r="G7" i="1"/>
  <c r="B8" i="1"/>
  <c r="A8" i="1" s="1"/>
  <c r="D7" i="1"/>
  <c r="V13" i="1" l="1"/>
  <c r="S15" i="1"/>
  <c r="T14" i="1"/>
  <c r="U14" i="1" s="1"/>
  <c r="B9" i="1"/>
  <c r="A9" i="1" s="1"/>
  <c r="D8" i="1"/>
  <c r="G8" i="1"/>
  <c r="V14" i="1" l="1"/>
  <c r="T15" i="1"/>
  <c r="U15" i="1" s="1"/>
  <c r="S16" i="1"/>
  <c r="G9" i="1"/>
  <c r="B10" i="1"/>
  <c r="A10" i="1" s="1"/>
  <c r="D9" i="1"/>
  <c r="V15" i="1" l="1"/>
  <c r="S17" i="1"/>
  <c r="T16" i="1"/>
  <c r="U16" i="1" s="1"/>
  <c r="B11" i="1"/>
  <c r="A11" i="1"/>
  <c r="D10" i="1"/>
  <c r="G10" i="1"/>
  <c r="V16" i="1" l="1"/>
  <c r="G11" i="1"/>
  <c r="B12" i="1"/>
  <c r="A12" i="1"/>
  <c r="D11" i="1"/>
  <c r="S18" i="1"/>
  <c r="T17" i="1"/>
  <c r="U17" i="1" s="1"/>
  <c r="V17" i="1" l="1"/>
  <c r="G12" i="1"/>
  <c r="B13" i="1"/>
  <c r="D12" i="1"/>
  <c r="T18" i="1"/>
  <c r="U18" i="1" s="1"/>
  <c r="S19" i="1"/>
  <c r="V18" i="1" l="1"/>
  <c r="D13" i="1"/>
  <c r="B14" i="1"/>
  <c r="A14" i="1"/>
  <c r="G13" i="1"/>
  <c r="T19" i="1"/>
  <c r="U19" i="1" s="1"/>
  <c r="S20" i="1"/>
  <c r="A13" i="1"/>
  <c r="V19" i="1" l="1"/>
  <c r="S21" i="1"/>
  <c r="T20" i="1"/>
  <c r="U20" i="1" s="1"/>
  <c r="B15" i="1"/>
  <c r="A15" i="1" s="1"/>
  <c r="G14" i="1"/>
  <c r="D14" i="1"/>
  <c r="V20" i="1" l="1"/>
  <c r="G15" i="1"/>
  <c r="D15" i="1"/>
  <c r="B16" i="1"/>
  <c r="A16" i="1" s="1"/>
  <c r="S22" i="1"/>
  <c r="T21" i="1"/>
  <c r="U21" i="1" s="1"/>
  <c r="V21" i="1" l="1"/>
  <c r="S23" i="1"/>
  <c r="T22" i="1"/>
  <c r="U22" i="1" s="1"/>
  <c r="D16" i="1"/>
  <c r="B17" i="1"/>
  <c r="G16" i="1"/>
  <c r="V22" i="1" l="1"/>
  <c r="D17" i="1"/>
  <c r="B18" i="1"/>
  <c r="A18" i="1" s="1"/>
  <c r="G17" i="1"/>
  <c r="S24" i="1"/>
  <c r="T23" i="1"/>
  <c r="U23" i="1" s="1"/>
  <c r="A17" i="1"/>
  <c r="V23" i="1" l="1"/>
  <c r="S25" i="1"/>
  <c r="T24" i="1"/>
  <c r="U24" i="1" s="1"/>
  <c r="D18" i="1"/>
  <c r="B19" i="1"/>
  <c r="G18" i="1"/>
  <c r="V24" i="1" l="1"/>
  <c r="D19" i="1"/>
  <c r="B20" i="1"/>
  <c r="G19" i="1"/>
  <c r="A20" i="1"/>
  <c r="A19" i="1"/>
  <c r="S26" i="1"/>
  <c r="T26" i="1" s="1"/>
  <c r="U26" i="1" s="1"/>
  <c r="T25" i="1"/>
  <c r="U25" i="1" s="1"/>
  <c r="V25" i="1" l="1"/>
  <c r="V26" i="1" s="1"/>
  <c r="D20" i="1"/>
  <c r="B21" i="1"/>
  <c r="A21" i="1" s="1"/>
  <c r="G20" i="1"/>
  <c r="D21" i="1" l="1"/>
  <c r="B22" i="1"/>
  <c r="G21" i="1"/>
  <c r="D22" i="1" l="1"/>
  <c r="B23" i="1"/>
  <c r="G22" i="1"/>
  <c r="A22" i="1"/>
  <c r="D23" i="1" l="1"/>
  <c r="B24" i="1"/>
  <c r="G23" i="1"/>
  <c r="A23" i="1"/>
  <c r="D24" i="1" l="1"/>
  <c r="B25" i="1"/>
  <c r="G24" i="1"/>
  <c r="A24" i="1"/>
  <c r="D25" i="1" l="1"/>
  <c r="B26" i="1"/>
  <c r="G25" i="1"/>
  <c r="A26" i="1"/>
  <c r="A25" i="1"/>
  <c r="D26" i="1" l="1"/>
  <c r="B27" i="1"/>
  <c r="G26" i="1"/>
  <c r="A27" i="1"/>
  <c r="D27" i="1" l="1"/>
  <c r="B28" i="1"/>
  <c r="G27" i="1"/>
  <c r="B29" i="1" l="1"/>
  <c r="A28" i="1"/>
  <c r="D29" i="1" l="1"/>
  <c r="B30" i="1"/>
  <c r="A30" i="1"/>
  <c r="A29" i="1"/>
  <c r="D30" i="1" l="1"/>
  <c r="B31" i="1"/>
  <c r="D31" i="1" s="1"/>
</calcChain>
</file>

<file path=xl/sharedStrings.xml><?xml version="1.0" encoding="utf-8"?>
<sst xmlns="http://schemas.openxmlformats.org/spreadsheetml/2006/main" count="152" uniqueCount="83">
  <si>
    <t>Day</t>
  </si>
  <si>
    <t>Race</t>
  </si>
  <si>
    <t>Points</t>
  </si>
  <si>
    <t>Qtty</t>
  </si>
  <si>
    <t>Prize</t>
  </si>
  <si>
    <t>Season ticket</t>
  </si>
  <si>
    <t>MP Points Calculator</t>
  </si>
  <si>
    <t>Position</t>
  </si>
  <si>
    <t>Multiplayer Reward Base Points for Each Position in Leaderboard</t>
  </si>
  <si>
    <t>8pm</t>
  </si>
  <si>
    <t>Credits</t>
  </si>
  <si>
    <t>Base points per race =</t>
  </si>
  <si>
    <t>League</t>
  </si>
  <si>
    <r>
      <t xml:space="preserve">League </t>
    </r>
    <r>
      <rPr>
        <sz val="10"/>
        <color rgb="FFFFFF00"/>
        <rFont val="Calibri"/>
        <family val="2"/>
        <scheme val="minor"/>
      </rPr>
      <t>→</t>
    </r>
  </si>
  <si>
    <t>AMATEUR</t>
  </si>
  <si>
    <t>CHALLENGER</t>
  </si>
  <si>
    <t>PRO</t>
  </si>
  <si>
    <t>CHAMPION</t>
  </si>
  <si>
    <t>ELITE</t>
  </si>
  <si>
    <t>Tokens</t>
  </si>
  <si>
    <t>Level</t>
  </si>
  <si>
    <r>
      <t xml:space="preserve">Rating </t>
    </r>
    <r>
      <rPr>
        <sz val="10"/>
        <color rgb="FFFFFF00"/>
        <rFont val="Calibri"/>
        <family val="2"/>
        <scheme val="minor"/>
      </rPr>
      <t>→</t>
    </r>
  </si>
  <si>
    <t>≤ 1249</t>
  </si>
  <si>
    <t>1250-1599</t>
  </si>
  <si>
    <t>1600-1999</t>
  </si>
  <si>
    <t>≥ 2000</t>
  </si>
  <si>
    <t>TOP 100</t>
  </si>
  <si>
    <t>GB</t>
  </si>
  <si>
    <t>Race bonus</t>
  </si>
  <si>
    <t>TOTAL</t>
  </si>
  <si>
    <t>SUM</t>
  </si>
  <si>
    <t>1st</t>
  </si>
  <si>
    <t>2nd</t>
  </si>
  <si>
    <t>3rd</t>
  </si>
  <si>
    <t>4th</t>
  </si>
  <si>
    <t>Points awarded in this zone
will vary between 5 and 11</t>
  </si>
  <si>
    <t>5th to 8th</t>
  </si>
  <si>
    <t>Do Not Delete</t>
  </si>
  <si>
    <t>Nitro Starter</t>
  </si>
  <si>
    <t>Season tickets</t>
  </si>
  <si>
    <t>Random card</t>
  </si>
  <si>
    <t>Random cards</t>
  </si>
  <si>
    <t>Tuning Kit</t>
  </si>
  <si>
    <t>Class D Upgrade</t>
  </si>
  <si>
    <t>Extra Tank</t>
  </si>
  <si>
    <t>Tuning Kits</t>
  </si>
  <si>
    <t>Premium cards</t>
  </si>
  <si>
    <t>Nitro Starters</t>
  </si>
  <si>
    <t>Double Credits</t>
  </si>
  <si>
    <t>Class C Upgrade</t>
  </si>
  <si>
    <t>Extra Tanks</t>
  </si>
  <si>
    <t>Season Rewards</t>
  </si>
  <si>
    <t>Extra tanks</t>
  </si>
  <si>
    <t>Class D upgrades</t>
  </si>
  <si>
    <t>Class C upgrades</t>
  </si>
  <si>
    <t>Time</t>
  </si>
  <si>
    <t>To go</t>
  </si>
  <si>
    <t>FV</t>
  </si>
  <si>
    <t>8am</t>
  </si>
  <si>
    <t>Start</t>
  </si>
  <si>
    <t>Consolidating Results</t>
  </si>
  <si>
    <t>Claim Your Rewards</t>
  </si>
  <si>
    <t>Free Races</t>
  </si>
  <si>
    <t>Start of Next Season</t>
  </si>
  <si>
    <t>Beginner BP Box</t>
  </si>
  <si>
    <t>Blueprint cards</t>
  </si>
  <si>
    <t>Favorite Vehicle (FV) =</t>
  </si>
  <si>
    <t>Global Bonus (GB) =</t>
  </si>
  <si>
    <t>Pts</t>
  </si>
  <si>
    <t>B2</t>
  </si>
  <si>
    <t>V2</t>
  </si>
  <si>
    <t>MP League (1 to 5)</t>
  </si>
  <si>
    <t>V3</t>
  </si>
  <si>
    <t>Description</t>
  </si>
  <si>
    <t>Date when the season started</t>
  </si>
  <si>
    <t>Position to get in leaderboard</t>
  </si>
  <si>
    <t>V4</t>
  </si>
  <si>
    <t>Global bonus (0 to 2)</t>
  </si>
  <si>
    <t>V5</t>
  </si>
  <si>
    <t>Favorite Vehicle bonus (0 to 2)</t>
  </si>
  <si>
    <t>User Cells</t>
  </si>
  <si>
    <t>End</t>
  </si>
  <si>
    <t>You are not supposed to change other than the cells mentioned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</si>
</sst>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mm"/>
    <numFmt numFmtId="166" formatCode="d"/>
    <numFmt numFmtId="167" formatCode="0.0"/>
    <numFmt numFmtId="168" formatCode="ddd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14"/>
      <color theme="3" tint="0.79998168889431442"/>
      <name val="Eras Demi ITC"/>
      <family val="2"/>
    </font>
    <font>
      <sz val="11"/>
      <color theme="9" tint="0.3999755851924192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4" tint="-0.499984740745262"/>
      <name val="Calibri Light"/>
      <family val="2"/>
      <scheme val="major"/>
    </font>
    <font>
      <sz val="11"/>
      <color theme="3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CCCCFF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rgb="FFC00000"/>
      <name val="Eras Medium ITC"/>
      <family val="2"/>
    </font>
    <font>
      <b/>
      <sz val="10"/>
      <color theme="3" tint="0.59999389629810485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theme="1"/>
      <name val="Courier New"/>
      <family val="3"/>
    </font>
    <font>
      <b/>
      <sz val="9"/>
      <color rgb="FFC00000"/>
      <name val="Courier New"/>
      <family val="3"/>
    </font>
    <font>
      <sz val="9"/>
      <color rgb="FF0070C0"/>
      <name val="Courier New"/>
      <family val="3"/>
    </font>
    <font>
      <sz val="10"/>
      <color theme="1"/>
      <name val="Calibri Light"/>
      <family val="2"/>
      <scheme val="major"/>
    </font>
    <font>
      <sz val="9"/>
      <color theme="0" tint="-0.14999847407452621"/>
      <name val="Courier New"/>
      <family val="3"/>
    </font>
    <font>
      <sz val="8"/>
      <color theme="2" tint="-0.499984740745262"/>
      <name val="Courier New"/>
      <family val="3"/>
    </font>
    <font>
      <sz val="9"/>
      <color theme="2"/>
      <name val="Courier New"/>
      <family val="3"/>
    </font>
    <font>
      <b/>
      <sz val="9"/>
      <color rgb="FF00B050"/>
      <name val="Courier New"/>
      <family val="3"/>
    </font>
    <font>
      <sz val="8"/>
      <color rgb="FF0070C0"/>
      <name val="Courier New"/>
      <family val="3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7030A0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ck">
        <color rgb="FF7030A0"/>
      </right>
      <top/>
      <bottom style="thin">
        <color theme="0" tint="-0.24994659260841701"/>
      </bottom>
      <diagonal/>
    </border>
    <border>
      <left style="thick">
        <color rgb="FF7030A0"/>
      </left>
      <right style="thin">
        <color theme="0" tint="-0.34998626667073579"/>
      </right>
      <top style="thin">
        <color theme="0" tint="-0.24994659260841701"/>
      </top>
      <bottom style="medium">
        <color theme="8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medium">
        <color theme="9" tint="-0.24994659260841701"/>
      </bottom>
      <diagonal/>
    </border>
    <border>
      <left style="thin">
        <color theme="0" tint="-0.34998626667073579"/>
      </left>
      <right style="thick">
        <color rgb="FF7030A0"/>
      </right>
      <top style="thin">
        <color theme="0" tint="-0.24994659260841701"/>
      </top>
      <bottom style="medium">
        <color theme="9" tint="-0.24994659260841701"/>
      </bottom>
      <diagonal/>
    </border>
    <border>
      <left/>
      <right style="medium">
        <color indexed="64"/>
      </right>
      <top/>
      <bottom/>
      <diagonal/>
    </border>
    <border>
      <left style="thick">
        <color rgb="FF7030A0"/>
      </left>
      <right style="thin">
        <color theme="4"/>
      </right>
      <top style="medium">
        <color theme="8" tint="-0.24994659260841701"/>
      </top>
      <bottom style="thin">
        <color theme="4"/>
      </bottom>
      <diagonal/>
    </border>
    <border>
      <left style="thin">
        <color theme="4"/>
      </left>
      <right style="thin">
        <color theme="9"/>
      </right>
      <top style="medium">
        <color theme="9" tint="-0.24994659260841701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thin">
        <color theme="9"/>
      </bottom>
      <diagonal/>
    </border>
    <border>
      <left style="thin">
        <color theme="9"/>
      </left>
      <right style="thick">
        <color rgb="FF7030A0"/>
      </right>
      <top style="medium">
        <color theme="9" tint="-0.24994659260841701"/>
      </top>
      <bottom style="medium">
        <color theme="9"/>
      </bottom>
      <diagonal/>
    </border>
    <border>
      <left style="thick">
        <color rgb="FF7030A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 style="thick">
        <color rgb="FF7030A0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n">
        <color theme="4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ck">
        <color rgb="FF7030A0"/>
      </left>
      <right style="thin">
        <color theme="4"/>
      </right>
      <top style="thin">
        <color theme="4"/>
      </top>
      <bottom style="thick">
        <color rgb="FF7030A0"/>
      </bottom>
      <diagonal/>
    </border>
    <border>
      <left style="thin">
        <color theme="4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5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4" borderId="6" xfId="1" applyNumberFormat="1" applyFont="1" applyFill="1" applyBorder="1"/>
    <xf numFmtId="0" fontId="6" fillId="4" borderId="6" xfId="0" applyFont="1" applyFill="1" applyBorder="1"/>
    <xf numFmtId="0" fontId="7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9" fillId="0" borderId="8" xfId="0" applyFont="1" applyBorder="1" applyAlignment="1">
      <alignment horizontal="right" vertical="center"/>
    </xf>
    <xf numFmtId="0" fontId="10" fillId="7" borderId="9" xfId="0" applyFont="1" applyFill="1" applyBorder="1" applyAlignment="1">
      <alignment horizontal="centerContinuous" vertical="center"/>
    </xf>
    <xf numFmtId="0" fontId="10" fillId="7" borderId="10" xfId="0" applyFont="1" applyFill="1" applyBorder="1" applyAlignment="1">
      <alignment horizontal="centerContinuous" vertical="center"/>
    </xf>
    <xf numFmtId="0" fontId="0" fillId="7" borderId="11" xfId="0" applyFill="1" applyBorder="1" applyAlignment="1">
      <alignment horizontal="centerContinuous"/>
    </xf>
    <xf numFmtId="0" fontId="0" fillId="7" borderId="12" xfId="0" applyFill="1" applyBorder="1" applyAlignment="1">
      <alignment horizontal="centerContinuous"/>
    </xf>
    <xf numFmtId="164" fontId="13" fillId="4" borderId="6" xfId="1" applyNumberFormat="1" applyFont="1" applyFill="1" applyBorder="1"/>
    <xf numFmtId="0" fontId="13" fillId="4" borderId="6" xfId="0" applyFont="1" applyFill="1" applyBorder="1"/>
    <xf numFmtId="0" fontId="14" fillId="0" borderId="13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6" fillId="4" borderId="14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right"/>
    </xf>
    <xf numFmtId="0" fontId="19" fillId="4" borderId="1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164" fontId="20" fillId="4" borderId="6" xfId="1" applyNumberFormat="1" applyFont="1" applyFill="1" applyBorder="1"/>
    <xf numFmtId="0" fontId="20" fillId="4" borderId="6" xfId="0" applyFont="1" applyFill="1" applyBorder="1"/>
    <xf numFmtId="0" fontId="21" fillId="0" borderId="13" xfId="0" applyFont="1" applyBorder="1"/>
    <xf numFmtId="0" fontId="21" fillId="0" borderId="0" xfId="0" applyFont="1" applyBorder="1"/>
    <xf numFmtId="9" fontId="21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1" fillId="6" borderId="14" xfId="0" applyFont="1" applyFill="1" applyBorder="1" applyAlignment="1">
      <alignment horizontal="center"/>
    </xf>
    <xf numFmtId="0" fontId="17" fillId="8" borderId="18" xfId="0" applyFont="1" applyFill="1" applyBorder="1" applyAlignment="1">
      <alignment horizontal="right"/>
    </xf>
    <xf numFmtId="0" fontId="18" fillId="8" borderId="19" xfId="0" quotePrefix="1" applyFont="1" applyFill="1" applyBorder="1" applyAlignment="1">
      <alignment horizontal="center"/>
    </xf>
    <xf numFmtId="0" fontId="18" fillId="8" borderId="20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Continuous"/>
    </xf>
    <xf numFmtId="0" fontId="0" fillId="0" borderId="21" xfId="0" applyBorder="1" applyAlignment="1">
      <alignment horizontal="right"/>
    </xf>
    <xf numFmtId="0" fontId="23" fillId="7" borderId="22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24" fillId="4" borderId="6" xfId="1" applyNumberFormat="1" applyFont="1" applyFill="1" applyBorder="1"/>
    <xf numFmtId="0" fontId="24" fillId="4" borderId="6" xfId="0" applyFont="1" applyFill="1" applyBorder="1"/>
    <xf numFmtId="9" fontId="25" fillId="0" borderId="0" xfId="0" applyNumberFormat="1" applyFont="1" applyBorder="1"/>
    <xf numFmtId="0" fontId="0" fillId="0" borderId="21" xfId="0" applyBorder="1"/>
    <xf numFmtId="0" fontId="23" fillId="7" borderId="26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3" fillId="7" borderId="34" xfId="0" applyFont="1" applyFill="1" applyBorder="1" applyAlignment="1">
      <alignment horizontal="center"/>
    </xf>
    <xf numFmtId="0" fontId="21" fillId="2" borderId="35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38" xfId="0" applyBorder="1"/>
    <xf numFmtId="0" fontId="0" fillId="0" borderId="39" xfId="0" applyBorder="1"/>
    <xf numFmtId="9" fontId="25" fillId="0" borderId="39" xfId="0" applyNumberFormat="1" applyFont="1" applyBorder="1"/>
    <xf numFmtId="0" fontId="0" fillId="0" borderId="40" xfId="0" applyBorder="1"/>
    <xf numFmtId="0" fontId="12" fillId="0" borderId="0" xfId="0" applyFont="1"/>
    <xf numFmtId="0" fontId="2" fillId="5" borderId="3" xfId="0" applyFont="1" applyFill="1" applyBorder="1" applyAlignment="1">
      <alignment horizontal="centerContinuous" vertical="center"/>
    </xf>
    <xf numFmtId="0" fontId="0" fillId="5" borderId="0" xfId="0" applyFill="1" applyAlignment="1">
      <alignment horizontal="centerContinuous"/>
    </xf>
    <xf numFmtId="164" fontId="11" fillId="4" borderId="6" xfId="1" applyNumberFormat="1" applyFont="1" applyFill="1" applyBorder="1"/>
    <xf numFmtId="0" fontId="11" fillId="4" borderId="6" xfId="0" applyFont="1" applyFill="1" applyBorder="1"/>
    <xf numFmtId="0" fontId="29" fillId="0" borderId="0" xfId="0" applyFont="1" applyAlignment="1">
      <alignment horizontal="right"/>
    </xf>
    <xf numFmtId="0" fontId="29" fillId="0" borderId="0" xfId="0" applyFont="1"/>
    <xf numFmtId="165" fontId="3" fillId="0" borderId="0" xfId="0" applyNumberFormat="1" applyFont="1" applyAlignment="1">
      <alignment vertical="center"/>
    </xf>
    <xf numFmtId="166" fontId="30" fillId="0" borderId="0" xfId="0" applyNumberFormat="1" applyFont="1"/>
    <xf numFmtId="0" fontId="31" fillId="0" borderId="0" xfId="0" applyFont="1"/>
    <xf numFmtId="0" fontId="3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33" fillId="0" borderId="0" xfId="0" applyNumberFormat="1" applyFont="1"/>
    <xf numFmtId="0" fontId="29" fillId="0" borderId="2" xfId="0" applyFont="1" applyBorder="1"/>
    <xf numFmtId="166" fontId="29" fillId="0" borderId="0" xfId="0" applyNumberFormat="1" applyFont="1"/>
    <xf numFmtId="168" fontId="34" fillId="0" borderId="0" xfId="0" applyNumberFormat="1" applyFont="1"/>
    <xf numFmtId="0" fontId="35" fillId="0" borderId="0" xfId="0" applyFont="1"/>
    <xf numFmtId="0" fontId="29" fillId="0" borderId="42" xfId="0" applyFont="1" applyBorder="1"/>
    <xf numFmtId="166" fontId="36" fillId="0" borderId="0" xfId="0" applyNumberFormat="1" applyFont="1"/>
    <xf numFmtId="168" fontId="37" fillId="0" borderId="0" xfId="0" applyNumberFormat="1" applyFont="1"/>
    <xf numFmtId="0" fontId="11" fillId="0" borderId="41" xfId="0" applyFont="1" applyBorder="1" applyAlignment="1">
      <alignment horizontal="center"/>
    </xf>
    <xf numFmtId="0" fontId="28" fillId="0" borderId="13" xfId="0" applyFont="1" applyBorder="1"/>
    <xf numFmtId="9" fontId="28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8" fillId="6" borderId="14" xfId="0" applyFont="1" applyFill="1" applyBorder="1" applyAlignment="1">
      <alignment horizontal="center"/>
    </xf>
    <xf numFmtId="0" fontId="0" fillId="0" borderId="0" xfId="0" applyFill="1" applyBorder="1"/>
    <xf numFmtId="0" fontId="38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center"/>
    </xf>
    <xf numFmtId="0" fontId="39" fillId="0" borderId="0" xfId="0" applyFont="1"/>
    <xf numFmtId="0" fontId="38" fillId="0" borderId="0" xfId="0" applyFont="1" applyAlignment="1"/>
    <xf numFmtId="0" fontId="26" fillId="2" borderId="0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1"/>
  <sheetViews>
    <sheetView tabSelected="1" zoomScaleNormal="100" workbookViewId="0"/>
  </sheetViews>
  <sheetFormatPr defaultRowHeight="15" x14ac:dyDescent="0.25"/>
  <cols>
    <col min="1" max="3" width="3.7109375" bestFit="1" customWidth="1"/>
    <col min="4" max="4" width="3.7109375" customWidth="1"/>
    <col min="5" max="5" width="3.7109375" bestFit="1" customWidth="1"/>
    <col min="6" max="6" width="5" bestFit="1" customWidth="1"/>
    <col min="7" max="7" width="3.7109375" bestFit="1" customWidth="1"/>
    <col min="8" max="8" width="5.42578125" bestFit="1" customWidth="1"/>
    <col min="9" max="9" width="3.7109375" bestFit="1" customWidth="1"/>
    <col min="10" max="10" width="5" bestFit="1" customWidth="1"/>
    <col min="11" max="12" width="9" customWidth="1"/>
    <col min="13" max="13" width="15.85546875" customWidth="1"/>
    <col min="14" max="14" width="5.7109375" customWidth="1"/>
    <col min="15" max="15" width="4.7109375" customWidth="1"/>
    <col min="16" max="16" width="4" bestFit="1" customWidth="1"/>
    <col min="17" max="18" width="3.42578125" customWidth="1"/>
    <col min="19" max="20" width="5.7109375" customWidth="1"/>
    <col min="21" max="21" width="6.5703125" customWidth="1"/>
    <col min="22" max="23" width="5.7109375" customWidth="1"/>
    <col min="24" max="29" width="10.5703125" customWidth="1"/>
  </cols>
  <sheetData>
    <row r="1" spans="1:29" ht="19.5" thickBot="1" x14ac:dyDescent="0.3">
      <c r="B1" s="68" t="s">
        <v>0</v>
      </c>
      <c r="C1" s="69" t="s">
        <v>55</v>
      </c>
      <c r="D1" s="69"/>
      <c r="E1" s="69"/>
      <c r="F1" s="69" t="s">
        <v>56</v>
      </c>
      <c r="G1" s="69"/>
      <c r="H1" s="68" t="s">
        <v>27</v>
      </c>
      <c r="I1" s="68"/>
      <c r="K1" s="1" t="s">
        <v>2</v>
      </c>
      <c r="L1" s="2" t="s">
        <v>3</v>
      </c>
      <c r="M1" s="3" t="s">
        <v>4</v>
      </c>
      <c r="Y1" s="4">
        <v>1</v>
      </c>
      <c r="Z1" s="4">
        <v>2</v>
      </c>
      <c r="AA1" s="4">
        <v>3</v>
      </c>
      <c r="AB1" s="4">
        <v>4</v>
      </c>
      <c r="AC1" s="4">
        <v>5</v>
      </c>
    </row>
    <row r="2" spans="1:29" ht="19.5" thickTop="1" x14ac:dyDescent="0.3">
      <c r="A2" s="70">
        <f>B2</f>
        <v>43475</v>
      </c>
      <c r="B2" s="71">
        <v>43475</v>
      </c>
      <c r="C2" s="72" t="s">
        <v>58</v>
      </c>
      <c r="D2" s="73" t="s">
        <v>59</v>
      </c>
      <c r="E2" s="74"/>
      <c r="F2" s="75">
        <f>25</f>
        <v>25</v>
      </c>
      <c r="G2" s="69"/>
      <c r="H2" s="76">
        <f>H9</f>
        <v>25</v>
      </c>
      <c r="K2" s="5">
        <v>5</v>
      </c>
      <c r="L2" s="5">
        <v>1</v>
      </c>
      <c r="M2" s="6" t="s">
        <v>5</v>
      </c>
      <c r="O2" s="7" t="s">
        <v>6</v>
      </c>
      <c r="P2" s="8"/>
      <c r="Q2" s="8"/>
      <c r="R2" s="8"/>
      <c r="S2" s="8"/>
      <c r="T2" s="8"/>
      <c r="U2" s="9" t="s">
        <v>7</v>
      </c>
      <c r="V2" s="10">
        <v>1</v>
      </c>
      <c r="X2" s="11" t="s">
        <v>8</v>
      </c>
      <c r="Y2" s="12"/>
      <c r="Z2" s="12"/>
      <c r="AA2" s="12"/>
      <c r="AB2" s="12"/>
      <c r="AC2" s="13"/>
    </row>
    <row r="3" spans="1:29" x14ac:dyDescent="0.25">
      <c r="A3" s="70" t="str">
        <f>IF(MONTH(B2)=MONTH(B3),"",B3)</f>
        <v/>
      </c>
      <c r="B3" s="77">
        <f>B2</f>
        <v>43475</v>
      </c>
      <c r="C3" s="69" t="s">
        <v>9</v>
      </c>
      <c r="D3" s="78">
        <f>B3</f>
        <v>43475</v>
      </c>
      <c r="E3" s="69"/>
      <c r="F3" s="69">
        <f>F2-0.5</f>
        <v>24.5</v>
      </c>
      <c r="G3" s="79">
        <f>DAY(B3)</f>
        <v>10</v>
      </c>
      <c r="H3" s="80">
        <v>0</v>
      </c>
      <c r="K3" s="14">
        <v>10</v>
      </c>
      <c r="L3" s="14">
        <v>500</v>
      </c>
      <c r="M3" s="15" t="s">
        <v>10</v>
      </c>
      <c r="O3" s="16" t="s">
        <v>11</v>
      </c>
      <c r="P3" s="17"/>
      <c r="Q3" s="17"/>
      <c r="R3" s="17"/>
      <c r="S3" s="17"/>
      <c r="T3" s="18">
        <f ca="1">IF(AND(INT(V3)&gt;0,INT(V3)&lt;6),OFFSET(X3,1+IF(V2="",1,V2),V3),"Error")</f>
        <v>75</v>
      </c>
      <c r="U3" s="19" t="s">
        <v>12</v>
      </c>
      <c r="V3" s="20">
        <v>4</v>
      </c>
      <c r="X3" s="21" t="s">
        <v>13</v>
      </c>
      <c r="Y3" s="22" t="s">
        <v>14</v>
      </c>
      <c r="Z3" s="22" t="s">
        <v>15</v>
      </c>
      <c r="AA3" s="22" t="s">
        <v>16</v>
      </c>
      <c r="AB3" s="22" t="s">
        <v>17</v>
      </c>
      <c r="AC3" s="23" t="s">
        <v>18</v>
      </c>
    </row>
    <row r="4" spans="1:29" ht="15.75" thickBot="1" x14ac:dyDescent="0.3">
      <c r="A4" s="70" t="str">
        <f t="shared" ref="A4:A30" si="0">IF(MONTH(B3)=MONTH(B4),"",B4)</f>
        <v/>
      </c>
      <c r="B4" s="77">
        <f>B3+1</f>
        <v>43476</v>
      </c>
      <c r="C4" s="69" t="str">
        <f>C3</f>
        <v>8pm</v>
      </c>
      <c r="D4" s="78">
        <f t="shared" ref="D4:D31" si="1">B4</f>
        <v>43476</v>
      </c>
      <c r="E4" s="69"/>
      <c r="F4" s="69">
        <f>F3-1</f>
        <v>23.5</v>
      </c>
      <c r="G4" s="79">
        <f t="shared" ref="G4:G27" si="2">DAY(B4)</f>
        <v>11</v>
      </c>
      <c r="H4" s="80">
        <v>0</v>
      </c>
      <c r="K4" s="24">
        <v>15</v>
      </c>
      <c r="L4" s="24">
        <v>5</v>
      </c>
      <c r="M4" s="25" t="s">
        <v>19</v>
      </c>
      <c r="O4" s="26" t="s">
        <v>67</v>
      </c>
      <c r="P4" s="27"/>
      <c r="Q4" s="27"/>
      <c r="R4" s="27"/>
      <c r="S4" s="27"/>
      <c r="T4" s="28">
        <f>IF(V4=0,0,IF(V4=1,0.25,IF(V4=2,0.5,"Error")))</f>
        <v>0</v>
      </c>
      <c r="U4" s="29" t="s">
        <v>20</v>
      </c>
      <c r="V4" s="30">
        <v>0</v>
      </c>
      <c r="X4" s="31" t="s">
        <v>21</v>
      </c>
      <c r="Y4" s="32" t="s">
        <v>22</v>
      </c>
      <c r="Z4" s="32" t="s">
        <v>23</v>
      </c>
      <c r="AA4" s="32" t="s">
        <v>24</v>
      </c>
      <c r="AB4" s="32" t="s">
        <v>25</v>
      </c>
      <c r="AC4" s="33" t="s">
        <v>26</v>
      </c>
    </row>
    <row r="5" spans="1:29" ht="15.75" thickBot="1" x14ac:dyDescent="0.3">
      <c r="A5" s="70" t="str">
        <f t="shared" si="0"/>
        <v/>
      </c>
      <c r="B5" s="77">
        <f t="shared" ref="B5:B31" si="3">B4+1</f>
        <v>43477</v>
      </c>
      <c r="C5" s="69" t="str">
        <f t="shared" ref="C5:C27" si="4">C4</f>
        <v>8pm</v>
      </c>
      <c r="D5" s="78">
        <f t="shared" si="1"/>
        <v>43477</v>
      </c>
      <c r="E5" s="69"/>
      <c r="F5" s="69">
        <f t="shared" ref="F5:F27" si="5">F4-1</f>
        <v>22.5</v>
      </c>
      <c r="G5" s="79">
        <f t="shared" si="2"/>
        <v>12</v>
      </c>
      <c r="H5" s="80">
        <v>25</v>
      </c>
      <c r="K5" s="14">
        <v>20</v>
      </c>
      <c r="L5" s="14">
        <v>500</v>
      </c>
      <c r="M5" s="15" t="s">
        <v>10</v>
      </c>
      <c r="O5" s="84" t="s">
        <v>66</v>
      </c>
      <c r="P5" s="27"/>
      <c r="Q5" s="27"/>
      <c r="R5" s="27"/>
      <c r="S5" s="27"/>
      <c r="T5" s="85">
        <f>IF(V5=0,0,IF(V5=1,0.25,IF(V5=2,0.5,"Error")))</f>
        <v>0</v>
      </c>
      <c r="U5" s="86" t="s">
        <v>20</v>
      </c>
      <c r="V5" s="87">
        <v>0</v>
      </c>
      <c r="X5" s="38" t="s">
        <v>31</v>
      </c>
      <c r="Y5" s="39">
        <v>25</v>
      </c>
      <c r="Z5" s="40">
        <v>30</v>
      </c>
      <c r="AA5" s="40">
        <v>50</v>
      </c>
      <c r="AB5" s="40">
        <v>75</v>
      </c>
      <c r="AC5" s="41">
        <v>150</v>
      </c>
    </row>
    <row r="6" spans="1:29" ht="15.75" thickBot="1" x14ac:dyDescent="0.3">
      <c r="A6" s="70" t="str">
        <f t="shared" si="0"/>
        <v/>
      </c>
      <c r="B6" s="77">
        <f t="shared" si="3"/>
        <v>43478</v>
      </c>
      <c r="C6" s="69" t="str">
        <f t="shared" si="4"/>
        <v>8pm</v>
      </c>
      <c r="D6" s="78">
        <f t="shared" si="1"/>
        <v>43478</v>
      </c>
      <c r="E6" s="69"/>
      <c r="F6" s="69">
        <f t="shared" si="5"/>
        <v>21.5</v>
      </c>
      <c r="G6" s="79">
        <f t="shared" si="2"/>
        <v>13</v>
      </c>
      <c r="H6" s="80">
        <v>50</v>
      </c>
      <c r="K6" s="42">
        <v>25</v>
      </c>
      <c r="L6" s="42">
        <v>1</v>
      </c>
      <c r="M6" s="43" t="s">
        <v>64</v>
      </c>
      <c r="O6" s="34" t="s">
        <v>1</v>
      </c>
      <c r="P6" s="35" t="s">
        <v>68</v>
      </c>
      <c r="Q6" s="35" t="s">
        <v>27</v>
      </c>
      <c r="R6" s="88" t="s">
        <v>57</v>
      </c>
      <c r="S6" s="36" t="s">
        <v>28</v>
      </c>
      <c r="T6" s="36"/>
      <c r="U6" s="35" t="s">
        <v>29</v>
      </c>
      <c r="V6" s="37" t="s">
        <v>30</v>
      </c>
      <c r="X6" s="46" t="s">
        <v>32</v>
      </c>
      <c r="Y6" s="47">
        <v>20</v>
      </c>
      <c r="Z6" s="48">
        <v>25</v>
      </c>
      <c r="AA6" s="48">
        <v>35</v>
      </c>
      <c r="AB6" s="49">
        <v>40</v>
      </c>
      <c r="AC6" s="50">
        <v>8</v>
      </c>
    </row>
    <row r="7" spans="1:29" ht="15.75" thickBot="1" x14ac:dyDescent="0.3">
      <c r="A7" s="70" t="str">
        <f t="shared" si="0"/>
        <v/>
      </c>
      <c r="B7" s="77">
        <f t="shared" si="3"/>
        <v>43479</v>
      </c>
      <c r="C7" s="69" t="str">
        <f t="shared" si="4"/>
        <v>8pm</v>
      </c>
      <c r="D7" s="78">
        <f t="shared" si="1"/>
        <v>43479</v>
      </c>
      <c r="E7" s="69"/>
      <c r="F7" s="69">
        <f t="shared" si="5"/>
        <v>20.5</v>
      </c>
      <c r="G7" s="79">
        <f t="shared" si="2"/>
        <v>14</v>
      </c>
      <c r="H7" s="80">
        <v>50</v>
      </c>
      <c r="K7" s="24">
        <v>30</v>
      </c>
      <c r="L7" s="24">
        <v>5</v>
      </c>
      <c r="M7" s="25" t="s">
        <v>19</v>
      </c>
      <c r="O7" s="34">
        <v>1</v>
      </c>
      <c r="P7" s="35">
        <f t="shared" ref="P7:P26" ca="1" si="6">T$3</f>
        <v>75</v>
      </c>
      <c r="Q7" s="35">
        <f t="shared" ref="Q7:Q26" ca="1" si="7">INT(ROUND(T$4*P7,0))</f>
        <v>0</v>
      </c>
      <c r="R7" s="35">
        <f ca="1">IF(T$5="",0,INT(ROUND(T$5*P7,0)))</f>
        <v>0</v>
      </c>
      <c r="S7" s="44">
        <v>0</v>
      </c>
      <c r="T7" s="35">
        <f t="shared" ref="T7:T26" ca="1" si="8">INT(ROUND(S7*P7,0))</f>
        <v>0</v>
      </c>
      <c r="U7" s="35">
        <f ca="1">T7+Q7+P7+R7</f>
        <v>75</v>
      </c>
      <c r="V7" s="45">
        <f ca="1">U7</f>
        <v>75</v>
      </c>
      <c r="X7" s="46" t="s">
        <v>33</v>
      </c>
      <c r="Y7" s="47">
        <v>15</v>
      </c>
      <c r="Z7" s="51">
        <v>20</v>
      </c>
      <c r="AA7" s="49">
        <v>25</v>
      </c>
      <c r="AB7" s="52"/>
      <c r="AC7" s="53">
        <v>8</v>
      </c>
    </row>
    <row r="8" spans="1:29" ht="15.75" customHeight="1" thickBot="1" x14ac:dyDescent="0.3">
      <c r="A8" s="70" t="str">
        <f t="shared" si="0"/>
        <v/>
      </c>
      <c r="B8" s="77">
        <f t="shared" si="3"/>
        <v>43480</v>
      </c>
      <c r="C8" s="69" t="str">
        <f t="shared" si="4"/>
        <v>8pm</v>
      </c>
      <c r="D8" s="78">
        <f t="shared" si="1"/>
        <v>43480</v>
      </c>
      <c r="E8" s="69"/>
      <c r="F8" s="69">
        <f t="shared" si="5"/>
        <v>19.5</v>
      </c>
      <c r="G8" s="79">
        <f t="shared" si="2"/>
        <v>15</v>
      </c>
      <c r="H8" s="80">
        <v>25</v>
      </c>
      <c r="K8" s="14">
        <v>35</v>
      </c>
      <c r="L8" s="14">
        <v>750</v>
      </c>
      <c r="M8" s="15" t="s">
        <v>10</v>
      </c>
      <c r="O8" s="34">
        <f t="shared" ref="O8:O26" si="9">O7+1</f>
        <v>2</v>
      </c>
      <c r="P8" s="35">
        <f t="shared" ca="1" si="6"/>
        <v>75</v>
      </c>
      <c r="Q8" s="35">
        <f t="shared" ca="1" si="7"/>
        <v>0</v>
      </c>
      <c r="R8" s="35">
        <f t="shared" ref="R8:R26" ca="1" si="10">IF(T$5="",0,INT(ROUND(T$5*P8,0)))</f>
        <v>0</v>
      </c>
      <c r="S8" s="44">
        <f t="shared" ref="S8:S26" si="11">IF(S7+0.25&lt;1,S7+0.25,1)</f>
        <v>0.25</v>
      </c>
      <c r="T8" s="35">
        <f t="shared" ca="1" si="8"/>
        <v>19</v>
      </c>
      <c r="U8" s="35">
        <f t="shared" ref="U8:U26" ca="1" si="12">T8+Q8+P8+R8</f>
        <v>94</v>
      </c>
      <c r="V8" s="45">
        <f ca="1">V7+U8</f>
        <v>169</v>
      </c>
      <c r="X8" s="46" t="s">
        <v>34</v>
      </c>
      <c r="Y8" s="54">
        <v>10</v>
      </c>
      <c r="Z8" s="94" t="s">
        <v>35</v>
      </c>
      <c r="AA8" s="94"/>
      <c r="AB8" s="94"/>
      <c r="AC8" s="95"/>
    </row>
    <row r="9" spans="1:29" ht="15.75" thickBot="1" x14ac:dyDescent="0.3">
      <c r="A9" s="70" t="str">
        <f t="shared" si="0"/>
        <v/>
      </c>
      <c r="B9" s="77">
        <f t="shared" si="3"/>
        <v>43481</v>
      </c>
      <c r="C9" s="69" t="str">
        <f t="shared" si="4"/>
        <v>8pm</v>
      </c>
      <c r="D9" s="78">
        <f t="shared" si="1"/>
        <v>43481</v>
      </c>
      <c r="E9" s="69"/>
      <c r="F9" s="69">
        <f t="shared" si="5"/>
        <v>18.5</v>
      </c>
      <c r="G9" s="79">
        <f t="shared" si="2"/>
        <v>16</v>
      </c>
      <c r="H9" s="80">
        <v>25</v>
      </c>
      <c r="K9" s="5">
        <v>40</v>
      </c>
      <c r="L9" s="5">
        <v>1</v>
      </c>
      <c r="M9" s="6" t="s">
        <v>5</v>
      </c>
      <c r="O9" s="34">
        <f t="shared" si="9"/>
        <v>3</v>
      </c>
      <c r="P9" s="35">
        <f t="shared" ca="1" si="6"/>
        <v>75</v>
      </c>
      <c r="Q9" s="35">
        <f t="shared" ca="1" si="7"/>
        <v>0</v>
      </c>
      <c r="R9" s="35">
        <f t="shared" ca="1" si="10"/>
        <v>0</v>
      </c>
      <c r="S9" s="44">
        <f t="shared" si="11"/>
        <v>0.5</v>
      </c>
      <c r="T9" s="35">
        <f t="shared" ca="1" si="8"/>
        <v>38</v>
      </c>
      <c r="U9" s="35">
        <f t="shared" ca="1" si="12"/>
        <v>113</v>
      </c>
      <c r="V9" s="45">
        <f t="shared" ref="V9:V26" ca="1" si="13">V8+U9</f>
        <v>282</v>
      </c>
      <c r="X9" s="55" t="s">
        <v>36</v>
      </c>
      <c r="Y9" s="56"/>
      <c r="Z9" s="96"/>
      <c r="AA9" s="96"/>
      <c r="AB9" s="96"/>
      <c r="AC9" s="97"/>
    </row>
    <row r="10" spans="1:29" ht="15.75" thickTop="1" x14ac:dyDescent="0.25">
      <c r="A10" s="70" t="str">
        <f t="shared" si="0"/>
        <v/>
      </c>
      <c r="B10" s="77">
        <f t="shared" si="3"/>
        <v>43482</v>
      </c>
      <c r="C10" s="69" t="str">
        <f t="shared" si="4"/>
        <v>8pm</v>
      </c>
      <c r="D10" s="78">
        <f t="shared" si="1"/>
        <v>43482</v>
      </c>
      <c r="E10" s="69"/>
      <c r="F10" s="69">
        <f t="shared" si="5"/>
        <v>17.5</v>
      </c>
      <c r="G10" s="79">
        <f t="shared" si="2"/>
        <v>17</v>
      </c>
      <c r="H10" s="76">
        <f>H3</f>
        <v>0</v>
      </c>
      <c r="K10" s="14">
        <v>45</v>
      </c>
      <c r="L10" s="14">
        <v>1000</v>
      </c>
      <c r="M10" s="15" t="s">
        <v>10</v>
      </c>
      <c r="O10" s="34">
        <f t="shared" si="9"/>
        <v>4</v>
      </c>
      <c r="P10" s="35">
        <f t="shared" ca="1" si="6"/>
        <v>75</v>
      </c>
      <c r="Q10" s="35">
        <f t="shared" ca="1" si="7"/>
        <v>0</v>
      </c>
      <c r="R10" s="35">
        <f t="shared" ca="1" si="10"/>
        <v>0</v>
      </c>
      <c r="S10" s="44">
        <f t="shared" si="11"/>
        <v>0.75</v>
      </c>
      <c r="T10" s="35">
        <f t="shared" ca="1" si="8"/>
        <v>56</v>
      </c>
      <c r="U10" s="35">
        <f t="shared" ca="1" si="12"/>
        <v>131</v>
      </c>
      <c r="V10" s="45">
        <f t="shared" ca="1" si="13"/>
        <v>413</v>
      </c>
    </row>
    <row r="11" spans="1:29" x14ac:dyDescent="0.25">
      <c r="A11" s="70" t="str">
        <f t="shared" si="0"/>
        <v/>
      </c>
      <c r="B11" s="77">
        <f t="shared" si="3"/>
        <v>43483</v>
      </c>
      <c r="C11" s="69" t="str">
        <f t="shared" si="4"/>
        <v>8pm</v>
      </c>
      <c r="D11" s="78">
        <f t="shared" si="1"/>
        <v>43483</v>
      </c>
      <c r="E11" s="69"/>
      <c r="F11" s="69">
        <f t="shared" si="5"/>
        <v>16.5</v>
      </c>
      <c r="G11" s="79">
        <f t="shared" si="2"/>
        <v>18</v>
      </c>
      <c r="H11" s="76">
        <f t="shared" ref="H11:H27" si="14">H4</f>
        <v>0</v>
      </c>
      <c r="K11" s="24">
        <v>50</v>
      </c>
      <c r="L11" s="24">
        <v>5</v>
      </c>
      <c r="M11" s="25" t="s">
        <v>19</v>
      </c>
      <c r="O11" s="34">
        <f t="shared" si="9"/>
        <v>5</v>
      </c>
      <c r="P11" s="35">
        <f t="shared" ca="1" si="6"/>
        <v>75</v>
      </c>
      <c r="Q11" s="35">
        <f t="shared" ca="1" si="7"/>
        <v>0</v>
      </c>
      <c r="R11" s="35">
        <f t="shared" ca="1" si="10"/>
        <v>0</v>
      </c>
      <c r="S11" s="44">
        <f t="shared" si="11"/>
        <v>1</v>
      </c>
      <c r="T11" s="35">
        <f t="shared" ca="1" si="8"/>
        <v>75</v>
      </c>
      <c r="U11" s="35">
        <f t="shared" ca="1" si="12"/>
        <v>150</v>
      </c>
      <c r="V11" s="45">
        <f t="shared" ca="1" si="13"/>
        <v>563</v>
      </c>
      <c r="X11" s="57" t="s">
        <v>37</v>
      </c>
      <c r="Y11" s="58"/>
    </row>
    <row r="12" spans="1:29" x14ac:dyDescent="0.25">
      <c r="A12" s="70" t="str">
        <f t="shared" si="0"/>
        <v/>
      </c>
      <c r="B12" s="77">
        <f t="shared" si="3"/>
        <v>43484</v>
      </c>
      <c r="C12" s="69" t="str">
        <f t="shared" si="4"/>
        <v>8pm</v>
      </c>
      <c r="D12" s="78">
        <f t="shared" si="1"/>
        <v>43484</v>
      </c>
      <c r="E12" s="69"/>
      <c r="F12" s="69">
        <f t="shared" si="5"/>
        <v>15.5</v>
      </c>
      <c r="G12" s="79">
        <f t="shared" si="2"/>
        <v>19</v>
      </c>
      <c r="H12" s="76">
        <f t="shared" si="14"/>
        <v>25</v>
      </c>
      <c r="K12" s="14">
        <v>55</v>
      </c>
      <c r="L12" s="14">
        <v>1000</v>
      </c>
      <c r="M12" s="15" t="s">
        <v>10</v>
      </c>
      <c r="O12" s="34">
        <f t="shared" si="9"/>
        <v>6</v>
      </c>
      <c r="P12" s="35">
        <f t="shared" ca="1" si="6"/>
        <v>75</v>
      </c>
      <c r="Q12" s="35">
        <f t="shared" ca="1" si="7"/>
        <v>0</v>
      </c>
      <c r="R12" s="35">
        <f t="shared" ca="1" si="10"/>
        <v>0</v>
      </c>
      <c r="S12" s="44">
        <f t="shared" si="11"/>
        <v>1</v>
      </c>
      <c r="T12" s="35">
        <f t="shared" ca="1" si="8"/>
        <v>75</v>
      </c>
      <c r="U12" s="35">
        <f t="shared" ca="1" si="12"/>
        <v>150</v>
      </c>
      <c r="V12" s="45">
        <f t="shared" ca="1" si="13"/>
        <v>713</v>
      </c>
      <c r="X12" s="83">
        <v>0</v>
      </c>
      <c r="Y12" s="83">
        <v>1</v>
      </c>
    </row>
    <row r="13" spans="1:29" x14ac:dyDescent="0.25">
      <c r="A13" s="70" t="str">
        <f t="shared" si="0"/>
        <v/>
      </c>
      <c r="B13" s="77">
        <f t="shared" si="3"/>
        <v>43485</v>
      </c>
      <c r="C13" s="69" t="str">
        <f t="shared" si="4"/>
        <v>8pm</v>
      </c>
      <c r="D13" s="78">
        <f t="shared" si="1"/>
        <v>43485</v>
      </c>
      <c r="E13" s="69"/>
      <c r="F13" s="69">
        <f t="shared" si="5"/>
        <v>14.5</v>
      </c>
      <c r="G13" s="79">
        <f t="shared" si="2"/>
        <v>20</v>
      </c>
      <c r="H13" s="76">
        <f t="shared" si="14"/>
        <v>50</v>
      </c>
      <c r="K13" s="14">
        <v>60</v>
      </c>
      <c r="L13" s="14">
        <v>1</v>
      </c>
      <c r="M13" s="15" t="s">
        <v>38</v>
      </c>
      <c r="O13" s="34">
        <f t="shared" si="9"/>
        <v>7</v>
      </c>
      <c r="P13" s="35">
        <f t="shared" ca="1" si="6"/>
        <v>75</v>
      </c>
      <c r="Q13" s="35">
        <f t="shared" ca="1" si="7"/>
        <v>0</v>
      </c>
      <c r="R13" s="35">
        <f t="shared" ca="1" si="10"/>
        <v>0</v>
      </c>
      <c r="S13" s="44">
        <f t="shared" si="11"/>
        <v>1</v>
      </c>
      <c r="T13" s="35">
        <f t="shared" ca="1" si="8"/>
        <v>75</v>
      </c>
      <c r="U13" s="35">
        <f t="shared" ca="1" si="12"/>
        <v>150</v>
      </c>
      <c r="V13" s="45">
        <f t="shared" ca="1" si="13"/>
        <v>863</v>
      </c>
      <c r="X13" s="83">
        <v>1250</v>
      </c>
      <c r="Y13" s="83">
        <v>2</v>
      </c>
    </row>
    <row r="14" spans="1:29" x14ac:dyDescent="0.25">
      <c r="A14" s="70" t="str">
        <f t="shared" si="0"/>
        <v/>
      </c>
      <c r="B14" s="77">
        <f t="shared" si="3"/>
        <v>43486</v>
      </c>
      <c r="C14" s="69" t="str">
        <f t="shared" si="4"/>
        <v>8pm</v>
      </c>
      <c r="D14" s="78">
        <f t="shared" si="1"/>
        <v>43486</v>
      </c>
      <c r="E14" s="69"/>
      <c r="F14" s="69">
        <f t="shared" si="5"/>
        <v>13.5</v>
      </c>
      <c r="G14" s="79">
        <f t="shared" si="2"/>
        <v>21</v>
      </c>
      <c r="H14" s="76">
        <f t="shared" si="14"/>
        <v>50</v>
      </c>
      <c r="K14" s="14">
        <v>70</v>
      </c>
      <c r="L14" s="14">
        <v>1500</v>
      </c>
      <c r="M14" s="15" t="s">
        <v>10</v>
      </c>
      <c r="O14" s="34">
        <f t="shared" si="9"/>
        <v>8</v>
      </c>
      <c r="P14" s="35">
        <f t="shared" ca="1" si="6"/>
        <v>75</v>
      </c>
      <c r="Q14" s="35">
        <f t="shared" ca="1" si="7"/>
        <v>0</v>
      </c>
      <c r="R14" s="35">
        <f t="shared" ca="1" si="10"/>
        <v>0</v>
      </c>
      <c r="S14" s="44">
        <f t="shared" si="11"/>
        <v>1</v>
      </c>
      <c r="T14" s="35">
        <f t="shared" ca="1" si="8"/>
        <v>75</v>
      </c>
      <c r="U14" s="35">
        <f t="shared" ca="1" si="12"/>
        <v>150</v>
      </c>
      <c r="V14" s="45">
        <f t="shared" ca="1" si="13"/>
        <v>1013</v>
      </c>
      <c r="X14" s="83">
        <v>1600</v>
      </c>
      <c r="Y14" s="83">
        <v>3</v>
      </c>
    </row>
    <row r="15" spans="1:29" x14ac:dyDescent="0.25">
      <c r="A15" s="70" t="str">
        <f t="shared" si="0"/>
        <v/>
      </c>
      <c r="B15" s="77">
        <f t="shared" si="3"/>
        <v>43487</v>
      </c>
      <c r="C15" s="69" t="str">
        <f t="shared" si="4"/>
        <v>8pm</v>
      </c>
      <c r="D15" s="78">
        <f t="shared" si="1"/>
        <v>43487</v>
      </c>
      <c r="E15" s="69"/>
      <c r="F15" s="69">
        <f t="shared" si="5"/>
        <v>12.5</v>
      </c>
      <c r="G15" s="79">
        <f t="shared" si="2"/>
        <v>22</v>
      </c>
      <c r="H15" s="76">
        <f t="shared" si="14"/>
        <v>25</v>
      </c>
      <c r="J15" s="68"/>
      <c r="K15" s="42">
        <v>80</v>
      </c>
      <c r="L15" s="42">
        <v>1</v>
      </c>
      <c r="M15" s="43" t="s">
        <v>64</v>
      </c>
      <c r="O15" s="34">
        <f t="shared" si="9"/>
        <v>9</v>
      </c>
      <c r="P15" s="35">
        <f t="shared" ca="1" si="6"/>
        <v>75</v>
      </c>
      <c r="Q15" s="35">
        <f t="shared" ca="1" si="7"/>
        <v>0</v>
      </c>
      <c r="R15" s="35">
        <f t="shared" ca="1" si="10"/>
        <v>0</v>
      </c>
      <c r="S15" s="44">
        <f t="shared" si="11"/>
        <v>1</v>
      </c>
      <c r="T15" s="35">
        <f t="shared" ca="1" si="8"/>
        <v>75</v>
      </c>
      <c r="U15" s="35">
        <f t="shared" ca="1" si="12"/>
        <v>150</v>
      </c>
      <c r="V15" s="45">
        <f t="shared" ca="1" si="13"/>
        <v>1163</v>
      </c>
      <c r="X15" s="83">
        <v>2000</v>
      </c>
      <c r="Y15" s="83">
        <v>4</v>
      </c>
    </row>
    <row r="16" spans="1:29" x14ac:dyDescent="0.25">
      <c r="A16" s="70" t="str">
        <f t="shared" si="0"/>
        <v/>
      </c>
      <c r="B16" s="77">
        <f t="shared" si="3"/>
        <v>43488</v>
      </c>
      <c r="C16" s="69" t="str">
        <f t="shared" si="4"/>
        <v>8pm</v>
      </c>
      <c r="D16" s="78">
        <f t="shared" si="1"/>
        <v>43488</v>
      </c>
      <c r="E16" s="69"/>
      <c r="F16" s="69">
        <f t="shared" si="5"/>
        <v>11.5</v>
      </c>
      <c r="G16" s="79">
        <f t="shared" si="2"/>
        <v>23</v>
      </c>
      <c r="H16" s="76">
        <f t="shared" si="14"/>
        <v>25</v>
      </c>
      <c r="K16" s="14">
        <v>90</v>
      </c>
      <c r="L16" s="14">
        <v>3000</v>
      </c>
      <c r="M16" s="15" t="s">
        <v>10</v>
      </c>
      <c r="O16" s="34">
        <f t="shared" si="9"/>
        <v>10</v>
      </c>
      <c r="P16" s="35">
        <f t="shared" ca="1" si="6"/>
        <v>75</v>
      </c>
      <c r="Q16" s="35">
        <f t="shared" ca="1" si="7"/>
        <v>0</v>
      </c>
      <c r="R16" s="35">
        <f t="shared" ca="1" si="10"/>
        <v>0</v>
      </c>
      <c r="S16" s="44">
        <f t="shared" si="11"/>
        <v>1</v>
      </c>
      <c r="T16" s="35">
        <f t="shared" ca="1" si="8"/>
        <v>75</v>
      </c>
      <c r="U16" s="35">
        <f t="shared" ca="1" si="12"/>
        <v>150</v>
      </c>
      <c r="V16" s="45">
        <f t="shared" ca="1" si="13"/>
        <v>1313</v>
      </c>
      <c r="X16" s="83">
        <v>2500</v>
      </c>
      <c r="Y16" s="83">
        <v>5</v>
      </c>
    </row>
    <row r="17" spans="1:33" x14ac:dyDescent="0.25">
      <c r="A17" s="70" t="str">
        <f t="shared" si="0"/>
        <v/>
      </c>
      <c r="B17" s="77">
        <f t="shared" si="3"/>
        <v>43489</v>
      </c>
      <c r="C17" s="69" t="str">
        <f t="shared" si="4"/>
        <v>8pm</v>
      </c>
      <c r="D17" s="78">
        <f t="shared" si="1"/>
        <v>43489</v>
      </c>
      <c r="E17" s="69"/>
      <c r="F17" s="69">
        <f t="shared" si="5"/>
        <v>10.5</v>
      </c>
      <c r="G17" s="79">
        <f t="shared" si="2"/>
        <v>24</v>
      </c>
      <c r="H17" s="76">
        <f t="shared" si="14"/>
        <v>0</v>
      </c>
      <c r="K17" s="24">
        <v>100</v>
      </c>
      <c r="L17" s="24">
        <v>10</v>
      </c>
      <c r="M17" s="25" t="s">
        <v>19</v>
      </c>
      <c r="O17" s="34">
        <f t="shared" si="9"/>
        <v>11</v>
      </c>
      <c r="P17" s="35">
        <f t="shared" ca="1" si="6"/>
        <v>75</v>
      </c>
      <c r="Q17" s="35">
        <f t="shared" ca="1" si="7"/>
        <v>0</v>
      </c>
      <c r="R17" s="35">
        <f t="shared" ca="1" si="10"/>
        <v>0</v>
      </c>
      <c r="S17" s="44">
        <f t="shared" si="11"/>
        <v>1</v>
      </c>
      <c r="T17" s="35">
        <f t="shared" ca="1" si="8"/>
        <v>75</v>
      </c>
      <c r="U17" s="35">
        <f t="shared" ca="1" si="12"/>
        <v>150</v>
      </c>
      <c r="V17" s="45">
        <f t="shared" ca="1" si="13"/>
        <v>1463</v>
      </c>
    </row>
    <row r="18" spans="1:33" x14ac:dyDescent="0.25">
      <c r="A18" s="70" t="str">
        <f t="shared" si="0"/>
        <v/>
      </c>
      <c r="B18" s="77">
        <f t="shared" si="3"/>
        <v>43490</v>
      </c>
      <c r="C18" s="69" t="str">
        <f t="shared" si="4"/>
        <v>8pm</v>
      </c>
      <c r="D18" s="78">
        <f t="shared" si="1"/>
        <v>43490</v>
      </c>
      <c r="E18" s="69"/>
      <c r="F18" s="69">
        <f t="shared" si="5"/>
        <v>9.5</v>
      </c>
      <c r="G18" s="79">
        <f t="shared" si="2"/>
        <v>25</v>
      </c>
      <c r="H18" s="76">
        <f t="shared" si="14"/>
        <v>0</v>
      </c>
      <c r="K18" s="5">
        <v>120</v>
      </c>
      <c r="L18" s="5">
        <v>2</v>
      </c>
      <c r="M18" s="6" t="s">
        <v>39</v>
      </c>
      <c r="O18" s="34">
        <f t="shared" si="9"/>
        <v>12</v>
      </c>
      <c r="P18" s="35">
        <f t="shared" ca="1" si="6"/>
        <v>75</v>
      </c>
      <c r="Q18" s="35">
        <f t="shared" ca="1" si="7"/>
        <v>0</v>
      </c>
      <c r="R18" s="35">
        <f t="shared" ca="1" si="10"/>
        <v>0</v>
      </c>
      <c r="S18" s="44">
        <f t="shared" si="11"/>
        <v>1</v>
      </c>
      <c r="T18" s="35">
        <f t="shared" ca="1" si="8"/>
        <v>75</v>
      </c>
      <c r="U18" s="35">
        <f t="shared" ca="1" si="12"/>
        <v>150</v>
      </c>
      <c r="V18" s="45">
        <f t="shared" ca="1" si="13"/>
        <v>1613</v>
      </c>
    </row>
    <row r="19" spans="1:33" x14ac:dyDescent="0.25">
      <c r="A19" s="70" t="str">
        <f t="shared" si="0"/>
        <v/>
      </c>
      <c r="B19" s="77">
        <f t="shared" si="3"/>
        <v>43491</v>
      </c>
      <c r="C19" s="69" t="str">
        <f t="shared" si="4"/>
        <v>8pm</v>
      </c>
      <c r="D19" s="78">
        <f t="shared" si="1"/>
        <v>43491</v>
      </c>
      <c r="E19" s="69"/>
      <c r="F19" s="69">
        <f t="shared" si="5"/>
        <v>8.5</v>
      </c>
      <c r="G19" s="79">
        <f t="shared" si="2"/>
        <v>26</v>
      </c>
      <c r="H19" s="76">
        <f t="shared" si="14"/>
        <v>25</v>
      </c>
      <c r="K19" s="14">
        <v>150</v>
      </c>
      <c r="L19" s="14">
        <v>1</v>
      </c>
      <c r="M19" s="15" t="s">
        <v>40</v>
      </c>
      <c r="O19" s="34">
        <f t="shared" si="9"/>
        <v>13</v>
      </c>
      <c r="P19" s="35">
        <f t="shared" ca="1" si="6"/>
        <v>75</v>
      </c>
      <c r="Q19" s="35">
        <f t="shared" ca="1" si="7"/>
        <v>0</v>
      </c>
      <c r="R19" s="35">
        <f t="shared" ca="1" si="10"/>
        <v>0</v>
      </c>
      <c r="S19" s="44">
        <f t="shared" si="11"/>
        <v>1</v>
      </c>
      <c r="T19" s="35">
        <f t="shared" ca="1" si="8"/>
        <v>75</v>
      </c>
      <c r="U19" s="35">
        <f t="shared" ca="1" si="12"/>
        <v>150</v>
      </c>
      <c r="V19" s="45">
        <f t="shared" ca="1" si="13"/>
        <v>1763</v>
      </c>
      <c r="X19" s="91" t="s">
        <v>80</v>
      </c>
      <c r="Y19" s="92" t="s">
        <v>73</v>
      </c>
    </row>
    <row r="20" spans="1:33" x14ac:dyDescent="0.25">
      <c r="A20" s="70" t="str">
        <f t="shared" si="0"/>
        <v/>
      </c>
      <c r="B20" s="77">
        <f t="shared" si="3"/>
        <v>43492</v>
      </c>
      <c r="C20" s="69" t="str">
        <f t="shared" si="4"/>
        <v>8pm</v>
      </c>
      <c r="D20" s="78">
        <f t="shared" si="1"/>
        <v>43492</v>
      </c>
      <c r="E20" s="69"/>
      <c r="F20" s="69">
        <f t="shared" si="5"/>
        <v>7.5</v>
      </c>
      <c r="G20" s="79">
        <f t="shared" si="2"/>
        <v>27</v>
      </c>
      <c r="H20" s="76">
        <f t="shared" si="14"/>
        <v>50</v>
      </c>
      <c r="K20" s="14">
        <v>200</v>
      </c>
      <c r="L20" s="14">
        <v>8000</v>
      </c>
      <c r="M20" s="15" t="s">
        <v>10</v>
      </c>
      <c r="O20" s="34">
        <f t="shared" si="9"/>
        <v>14</v>
      </c>
      <c r="P20" s="35">
        <f t="shared" ca="1" si="6"/>
        <v>75</v>
      </c>
      <c r="Q20" s="35">
        <f t="shared" ca="1" si="7"/>
        <v>0</v>
      </c>
      <c r="R20" s="35">
        <f t="shared" ca="1" si="10"/>
        <v>0</v>
      </c>
      <c r="S20" s="44">
        <f t="shared" si="11"/>
        <v>1</v>
      </c>
      <c r="T20" s="35">
        <f t="shared" ca="1" si="8"/>
        <v>75</v>
      </c>
      <c r="U20" s="35">
        <f t="shared" ca="1" si="12"/>
        <v>150</v>
      </c>
      <c r="V20" s="45">
        <f t="shared" ca="1" si="13"/>
        <v>1913</v>
      </c>
      <c r="X20" s="89" t="s">
        <v>69</v>
      </c>
      <c r="Y20" s="90" t="s">
        <v>74</v>
      </c>
    </row>
    <row r="21" spans="1:33" x14ac:dyDescent="0.25">
      <c r="A21" s="70" t="str">
        <f t="shared" si="0"/>
        <v/>
      </c>
      <c r="B21" s="77">
        <f t="shared" si="3"/>
        <v>43493</v>
      </c>
      <c r="C21" s="69" t="str">
        <f t="shared" si="4"/>
        <v>8pm</v>
      </c>
      <c r="D21" s="78">
        <f t="shared" si="1"/>
        <v>43493</v>
      </c>
      <c r="E21" s="69"/>
      <c r="F21" s="69">
        <f t="shared" si="5"/>
        <v>6.5</v>
      </c>
      <c r="G21" s="79">
        <f t="shared" si="2"/>
        <v>28</v>
      </c>
      <c r="H21" s="76">
        <f t="shared" si="14"/>
        <v>50</v>
      </c>
      <c r="K21" s="5">
        <v>300</v>
      </c>
      <c r="L21" s="5">
        <v>3</v>
      </c>
      <c r="M21" s="6" t="s">
        <v>39</v>
      </c>
      <c r="O21" s="34">
        <f t="shared" si="9"/>
        <v>15</v>
      </c>
      <c r="P21" s="35">
        <f t="shared" ca="1" si="6"/>
        <v>75</v>
      </c>
      <c r="Q21" s="35">
        <f t="shared" ca="1" si="7"/>
        <v>0</v>
      </c>
      <c r="R21" s="35">
        <f t="shared" ca="1" si="10"/>
        <v>0</v>
      </c>
      <c r="S21" s="44">
        <f t="shared" si="11"/>
        <v>1</v>
      </c>
      <c r="T21" s="35">
        <f t="shared" ca="1" si="8"/>
        <v>75</v>
      </c>
      <c r="U21" s="35">
        <f t="shared" ca="1" si="12"/>
        <v>150</v>
      </c>
      <c r="V21" s="45">
        <f t="shared" ca="1" si="13"/>
        <v>2063</v>
      </c>
      <c r="X21" s="89" t="s">
        <v>70</v>
      </c>
      <c r="Y21" s="90" t="s">
        <v>75</v>
      </c>
    </row>
    <row r="22" spans="1:33" x14ac:dyDescent="0.25">
      <c r="A22" s="70" t="str">
        <f t="shared" si="0"/>
        <v/>
      </c>
      <c r="B22" s="77">
        <f t="shared" si="3"/>
        <v>43494</v>
      </c>
      <c r="C22" s="69" t="str">
        <f t="shared" si="4"/>
        <v>8pm</v>
      </c>
      <c r="D22" s="78">
        <f t="shared" si="1"/>
        <v>43494</v>
      </c>
      <c r="E22" s="69"/>
      <c r="F22" s="69">
        <f t="shared" si="5"/>
        <v>5.5</v>
      </c>
      <c r="G22" s="79">
        <f t="shared" si="2"/>
        <v>29</v>
      </c>
      <c r="H22" s="76">
        <f t="shared" si="14"/>
        <v>25</v>
      </c>
      <c r="K22" s="14">
        <v>400</v>
      </c>
      <c r="L22" s="14">
        <v>2</v>
      </c>
      <c r="M22" s="15" t="s">
        <v>41</v>
      </c>
      <c r="O22" s="34">
        <f t="shared" si="9"/>
        <v>16</v>
      </c>
      <c r="P22" s="35">
        <f t="shared" ca="1" si="6"/>
        <v>75</v>
      </c>
      <c r="Q22" s="35">
        <f t="shared" ca="1" si="7"/>
        <v>0</v>
      </c>
      <c r="R22" s="35">
        <f t="shared" ca="1" si="10"/>
        <v>0</v>
      </c>
      <c r="S22" s="44">
        <f t="shared" si="11"/>
        <v>1</v>
      </c>
      <c r="T22" s="35">
        <f t="shared" ca="1" si="8"/>
        <v>75</v>
      </c>
      <c r="U22" s="35">
        <f t="shared" ca="1" si="12"/>
        <v>150</v>
      </c>
      <c r="V22" s="45">
        <f t="shared" ca="1" si="13"/>
        <v>2213</v>
      </c>
      <c r="X22" s="89" t="s">
        <v>72</v>
      </c>
      <c r="Y22" s="90" t="s">
        <v>71</v>
      </c>
    </row>
    <row r="23" spans="1:33" x14ac:dyDescent="0.25">
      <c r="A23" s="70" t="str">
        <f t="shared" si="0"/>
        <v/>
      </c>
      <c r="B23" s="77">
        <f t="shared" si="3"/>
        <v>43495</v>
      </c>
      <c r="C23" s="69" t="str">
        <f t="shared" si="4"/>
        <v>8pm</v>
      </c>
      <c r="D23" s="78">
        <f t="shared" si="1"/>
        <v>43495</v>
      </c>
      <c r="E23" s="69"/>
      <c r="F23" s="69">
        <f t="shared" si="5"/>
        <v>4.5</v>
      </c>
      <c r="G23" s="79">
        <f t="shared" si="2"/>
        <v>30</v>
      </c>
      <c r="H23" s="76">
        <f t="shared" si="14"/>
        <v>25</v>
      </c>
      <c r="K23" s="42">
        <v>500</v>
      </c>
      <c r="L23" s="42">
        <v>1</v>
      </c>
      <c r="M23" s="43" t="s">
        <v>64</v>
      </c>
      <c r="O23" s="34">
        <f t="shared" si="9"/>
        <v>17</v>
      </c>
      <c r="P23" s="35">
        <f t="shared" ca="1" si="6"/>
        <v>75</v>
      </c>
      <c r="Q23" s="35">
        <f t="shared" ca="1" si="7"/>
        <v>0</v>
      </c>
      <c r="R23" s="35">
        <f t="shared" ca="1" si="10"/>
        <v>0</v>
      </c>
      <c r="S23" s="44">
        <f t="shared" si="11"/>
        <v>1</v>
      </c>
      <c r="T23" s="35">
        <f t="shared" ca="1" si="8"/>
        <v>75</v>
      </c>
      <c r="U23" s="35">
        <f t="shared" ca="1" si="12"/>
        <v>150</v>
      </c>
      <c r="V23" s="45">
        <f t="shared" ca="1" si="13"/>
        <v>2363</v>
      </c>
      <c r="X23" s="89" t="s">
        <v>76</v>
      </c>
      <c r="Y23" s="90" t="s">
        <v>77</v>
      </c>
    </row>
    <row r="24" spans="1:33" x14ac:dyDescent="0.25">
      <c r="A24" s="70" t="str">
        <f t="shared" si="0"/>
        <v/>
      </c>
      <c r="B24" s="77">
        <f t="shared" si="3"/>
        <v>43496</v>
      </c>
      <c r="C24" s="69" t="str">
        <f t="shared" si="4"/>
        <v>8pm</v>
      </c>
      <c r="D24" s="78">
        <f t="shared" si="1"/>
        <v>43496</v>
      </c>
      <c r="E24" s="69"/>
      <c r="F24" s="69">
        <f t="shared" si="5"/>
        <v>3.5</v>
      </c>
      <c r="G24" s="79">
        <f t="shared" si="2"/>
        <v>31</v>
      </c>
      <c r="H24" s="76">
        <f t="shared" si="14"/>
        <v>0</v>
      </c>
      <c r="K24" s="14">
        <v>700</v>
      </c>
      <c r="L24" s="14">
        <v>3</v>
      </c>
      <c r="M24" s="15" t="s">
        <v>41</v>
      </c>
      <c r="O24" s="34">
        <f t="shared" si="9"/>
        <v>18</v>
      </c>
      <c r="P24" s="35">
        <f t="shared" ca="1" si="6"/>
        <v>75</v>
      </c>
      <c r="Q24" s="35">
        <f t="shared" ca="1" si="7"/>
        <v>0</v>
      </c>
      <c r="R24" s="35">
        <f t="shared" ca="1" si="10"/>
        <v>0</v>
      </c>
      <c r="S24" s="44">
        <f t="shared" si="11"/>
        <v>1</v>
      </c>
      <c r="T24" s="35">
        <f t="shared" ca="1" si="8"/>
        <v>75</v>
      </c>
      <c r="U24" s="35">
        <f t="shared" ca="1" si="12"/>
        <v>150</v>
      </c>
      <c r="V24" s="45">
        <f t="shared" ca="1" si="13"/>
        <v>2513</v>
      </c>
      <c r="X24" s="89" t="s">
        <v>78</v>
      </c>
      <c r="Y24" s="90" t="s">
        <v>79</v>
      </c>
    </row>
    <row r="25" spans="1:33" x14ac:dyDescent="0.25">
      <c r="A25" s="70">
        <f t="shared" si="0"/>
        <v>43497</v>
      </c>
      <c r="B25" s="77">
        <f t="shared" si="3"/>
        <v>43497</v>
      </c>
      <c r="C25" s="69" t="str">
        <f t="shared" si="4"/>
        <v>8pm</v>
      </c>
      <c r="D25" s="78">
        <f t="shared" si="1"/>
        <v>43497</v>
      </c>
      <c r="E25" s="69"/>
      <c r="F25" s="69">
        <f t="shared" si="5"/>
        <v>2.5</v>
      </c>
      <c r="G25" s="79">
        <f t="shared" si="2"/>
        <v>1</v>
      </c>
      <c r="H25" s="76">
        <f t="shared" si="14"/>
        <v>0</v>
      </c>
      <c r="K25" s="24">
        <v>1000</v>
      </c>
      <c r="L25" s="24">
        <v>100</v>
      </c>
      <c r="M25" s="25" t="s">
        <v>19</v>
      </c>
      <c r="O25" s="34">
        <f t="shared" si="9"/>
        <v>19</v>
      </c>
      <c r="P25" s="35">
        <f t="shared" ca="1" si="6"/>
        <v>75</v>
      </c>
      <c r="Q25" s="35">
        <f t="shared" ca="1" si="7"/>
        <v>0</v>
      </c>
      <c r="R25" s="35">
        <f t="shared" ca="1" si="10"/>
        <v>0</v>
      </c>
      <c r="S25" s="44">
        <f t="shared" si="11"/>
        <v>1</v>
      </c>
      <c r="T25" s="35">
        <f t="shared" ca="1" si="8"/>
        <v>75</v>
      </c>
      <c r="U25" s="35">
        <f t="shared" ca="1" si="12"/>
        <v>150</v>
      </c>
      <c r="V25" s="45">
        <f t="shared" ca="1" si="13"/>
        <v>2663</v>
      </c>
    </row>
    <row r="26" spans="1:33" ht="15.75" thickBot="1" x14ac:dyDescent="0.3">
      <c r="A26" s="70" t="str">
        <f t="shared" si="0"/>
        <v/>
      </c>
      <c r="B26" s="77">
        <f t="shared" si="3"/>
        <v>43498</v>
      </c>
      <c r="C26" s="69" t="str">
        <f t="shared" si="4"/>
        <v>8pm</v>
      </c>
      <c r="D26" s="78">
        <f t="shared" si="1"/>
        <v>43498</v>
      </c>
      <c r="E26" s="69"/>
      <c r="F26" s="69">
        <f t="shared" si="5"/>
        <v>1.5</v>
      </c>
      <c r="G26" s="79">
        <f t="shared" si="2"/>
        <v>2</v>
      </c>
      <c r="H26" s="76">
        <f t="shared" si="14"/>
        <v>25</v>
      </c>
      <c r="K26" s="14">
        <v>1500</v>
      </c>
      <c r="L26" s="14">
        <v>15000</v>
      </c>
      <c r="M26" s="15" t="s">
        <v>10</v>
      </c>
      <c r="O26" s="59">
        <f t="shared" si="9"/>
        <v>20</v>
      </c>
      <c r="P26" s="60">
        <f t="shared" ca="1" si="6"/>
        <v>75</v>
      </c>
      <c r="Q26" s="60">
        <f t="shared" ca="1" si="7"/>
        <v>0</v>
      </c>
      <c r="R26" s="60">
        <f t="shared" ca="1" si="10"/>
        <v>0</v>
      </c>
      <c r="S26" s="61">
        <f t="shared" si="11"/>
        <v>1</v>
      </c>
      <c r="T26" s="60">
        <f t="shared" ca="1" si="8"/>
        <v>75</v>
      </c>
      <c r="U26" s="60">
        <f t="shared" ca="1" si="12"/>
        <v>150</v>
      </c>
      <c r="V26" s="62">
        <f t="shared" ca="1" si="13"/>
        <v>2813</v>
      </c>
      <c r="X26" s="93" t="s">
        <v>82</v>
      </c>
    </row>
    <row r="27" spans="1:33" x14ac:dyDescent="0.25">
      <c r="A27" s="70" t="str">
        <f t="shared" si="0"/>
        <v/>
      </c>
      <c r="B27" s="77">
        <f t="shared" si="3"/>
        <v>43499</v>
      </c>
      <c r="C27" s="69" t="str">
        <f t="shared" si="4"/>
        <v>8pm</v>
      </c>
      <c r="D27" s="78">
        <f t="shared" si="1"/>
        <v>43499</v>
      </c>
      <c r="E27" s="69"/>
      <c r="F27" s="69">
        <f t="shared" si="5"/>
        <v>0.5</v>
      </c>
      <c r="G27" s="79">
        <f t="shared" si="2"/>
        <v>3</v>
      </c>
      <c r="H27" s="76">
        <f t="shared" si="14"/>
        <v>50</v>
      </c>
      <c r="K27" s="5">
        <v>1750</v>
      </c>
      <c r="L27" s="5">
        <v>3</v>
      </c>
      <c r="M27" s="6" t="s">
        <v>39</v>
      </c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:33" x14ac:dyDescent="0.25">
      <c r="A28" s="70">
        <f>B28</f>
        <v>43500</v>
      </c>
      <c r="B28" s="81">
        <f>B27+1</f>
        <v>43500</v>
      </c>
      <c r="C28" s="72" t="s">
        <v>58</v>
      </c>
      <c r="D28" s="73" t="s">
        <v>81</v>
      </c>
      <c r="E28" s="74"/>
      <c r="F28" s="69" t="s">
        <v>60</v>
      </c>
      <c r="H28" s="69"/>
      <c r="K28" s="14">
        <v>2000</v>
      </c>
      <c r="L28" s="14">
        <v>3</v>
      </c>
      <c r="M28" s="15" t="s">
        <v>41</v>
      </c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:33" x14ac:dyDescent="0.25">
      <c r="A29" s="70" t="str">
        <f t="shared" si="0"/>
        <v/>
      </c>
      <c r="B29" s="77">
        <f t="shared" si="3"/>
        <v>43501</v>
      </c>
      <c r="C29" s="72" t="str">
        <f t="shared" ref="C29:C31" si="15">C28</f>
        <v>8am</v>
      </c>
      <c r="D29" s="82">
        <f t="shared" si="1"/>
        <v>43501</v>
      </c>
      <c r="F29" s="69" t="s">
        <v>61</v>
      </c>
      <c r="I29" s="69"/>
      <c r="K29" s="42">
        <v>2500</v>
      </c>
      <c r="L29" s="42">
        <v>1</v>
      </c>
      <c r="M29" s="43" t="s">
        <v>64</v>
      </c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:33" x14ac:dyDescent="0.25">
      <c r="A30" s="70" t="str">
        <f t="shared" si="0"/>
        <v/>
      </c>
      <c r="B30" s="77">
        <f t="shared" si="3"/>
        <v>43502</v>
      </c>
      <c r="C30" s="72" t="str">
        <f t="shared" si="15"/>
        <v>8am</v>
      </c>
      <c r="D30" s="82">
        <f t="shared" si="1"/>
        <v>43502</v>
      </c>
      <c r="F30" s="69" t="s">
        <v>62</v>
      </c>
      <c r="K30" s="14">
        <v>3000</v>
      </c>
      <c r="L30" s="14">
        <v>1</v>
      </c>
      <c r="M30" s="15" t="s">
        <v>42</v>
      </c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:33" x14ac:dyDescent="0.25">
      <c r="B31" s="77">
        <f t="shared" si="3"/>
        <v>43503</v>
      </c>
      <c r="C31" s="72" t="str">
        <f t="shared" si="15"/>
        <v>8am</v>
      </c>
      <c r="D31" s="82">
        <f t="shared" si="1"/>
        <v>43503</v>
      </c>
      <c r="F31" s="69" t="s">
        <v>63</v>
      </c>
      <c r="K31" s="14">
        <v>3500</v>
      </c>
      <c r="L31" s="14">
        <v>1</v>
      </c>
      <c r="M31" s="15" t="s">
        <v>43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:33" x14ac:dyDescent="0.25">
      <c r="B32" s="77"/>
      <c r="C32" s="72"/>
      <c r="D32" s="82"/>
      <c r="F32" s="72"/>
      <c r="K32" s="14">
        <v>4000</v>
      </c>
      <c r="L32" s="14">
        <v>4</v>
      </c>
      <c r="M32" s="15" t="s">
        <v>41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2:33" x14ac:dyDescent="0.25">
      <c r="B33" s="77"/>
      <c r="C33" s="72"/>
      <c r="D33" s="82"/>
      <c r="F33" s="72"/>
      <c r="K33" s="14">
        <v>4500</v>
      </c>
      <c r="L33" s="14">
        <v>1</v>
      </c>
      <c r="M33" s="15" t="s">
        <v>44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2:33" x14ac:dyDescent="0.25">
      <c r="B34" s="77"/>
      <c r="C34" s="72"/>
      <c r="D34" s="82"/>
      <c r="F34" s="72"/>
      <c r="K34" s="5">
        <v>5000</v>
      </c>
      <c r="L34" s="5">
        <v>4</v>
      </c>
      <c r="M34" s="6" t="s">
        <v>39</v>
      </c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2:33" x14ac:dyDescent="0.25">
      <c r="B35" s="77"/>
      <c r="C35" s="72"/>
      <c r="D35" s="82"/>
      <c r="F35" s="72"/>
      <c r="K35" s="14">
        <v>5500</v>
      </c>
      <c r="L35" s="14">
        <v>20000</v>
      </c>
      <c r="M35" s="15" t="s">
        <v>10</v>
      </c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2:33" x14ac:dyDescent="0.25">
      <c r="B36" s="77"/>
      <c r="C36" s="72"/>
      <c r="D36" s="82"/>
      <c r="K36" s="24">
        <v>6000</v>
      </c>
      <c r="L36" s="24">
        <v>125</v>
      </c>
      <c r="M36" s="25" t="s">
        <v>19</v>
      </c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2:33" x14ac:dyDescent="0.25">
      <c r="K37" s="14">
        <v>6500</v>
      </c>
      <c r="L37" s="14">
        <v>4</v>
      </c>
      <c r="M37" s="15" t="s">
        <v>45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2:33" x14ac:dyDescent="0.25">
      <c r="K38" s="14">
        <v>7000</v>
      </c>
      <c r="L38" s="14">
        <v>35000</v>
      </c>
      <c r="M38" s="15" t="s">
        <v>10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2:33" x14ac:dyDescent="0.25">
      <c r="K39" s="14">
        <v>7500</v>
      </c>
      <c r="L39" s="14">
        <v>15</v>
      </c>
      <c r="M39" s="15" t="s">
        <v>46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2:33" x14ac:dyDescent="0.25">
      <c r="K40" s="14">
        <v>8000</v>
      </c>
      <c r="L40" s="14">
        <v>5</v>
      </c>
      <c r="M40" s="15" t="s">
        <v>47</v>
      </c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2:33" x14ac:dyDescent="0.25">
      <c r="K41" s="42">
        <v>8500</v>
      </c>
      <c r="L41" s="42">
        <v>1</v>
      </c>
      <c r="M41" s="43" t="s">
        <v>64</v>
      </c>
      <c r="O41" s="63"/>
    </row>
    <row r="42" spans="2:33" x14ac:dyDescent="0.25">
      <c r="K42" s="5">
        <v>9000</v>
      </c>
      <c r="L42" s="5">
        <v>5</v>
      </c>
      <c r="M42" s="6" t="s">
        <v>39</v>
      </c>
      <c r="O42" s="63"/>
    </row>
    <row r="43" spans="2:33" x14ac:dyDescent="0.25">
      <c r="K43" s="14">
        <v>9500</v>
      </c>
      <c r="L43" s="14">
        <v>5</v>
      </c>
      <c r="M43" s="15" t="s">
        <v>41</v>
      </c>
      <c r="O43" s="63"/>
    </row>
    <row r="44" spans="2:33" x14ac:dyDescent="0.25">
      <c r="K44" s="14">
        <v>10000</v>
      </c>
      <c r="L44" s="14">
        <v>1</v>
      </c>
      <c r="M44" s="15" t="s">
        <v>48</v>
      </c>
      <c r="O44" s="63"/>
    </row>
    <row r="45" spans="2:33" x14ac:dyDescent="0.25">
      <c r="K45" s="42">
        <v>11000</v>
      </c>
      <c r="L45" s="42">
        <v>1</v>
      </c>
      <c r="M45" s="43" t="s">
        <v>64</v>
      </c>
      <c r="O45" s="63"/>
    </row>
    <row r="46" spans="2:33" x14ac:dyDescent="0.25">
      <c r="K46" s="14">
        <v>12000</v>
      </c>
      <c r="L46" s="14">
        <v>6</v>
      </c>
      <c r="M46" s="15" t="s">
        <v>41</v>
      </c>
      <c r="O46" s="63"/>
    </row>
    <row r="47" spans="2:33" x14ac:dyDescent="0.25">
      <c r="K47" s="24">
        <v>13000</v>
      </c>
      <c r="L47" s="24">
        <v>150</v>
      </c>
      <c r="M47" s="25" t="s">
        <v>19</v>
      </c>
      <c r="O47" s="63"/>
    </row>
    <row r="48" spans="2:33" x14ac:dyDescent="0.25">
      <c r="K48" s="14">
        <v>14000</v>
      </c>
      <c r="L48" s="14">
        <v>1</v>
      </c>
      <c r="M48" s="15" t="s">
        <v>44</v>
      </c>
      <c r="O48" s="63"/>
    </row>
    <row r="49" spans="11:13" x14ac:dyDescent="0.25">
      <c r="K49" s="14">
        <v>15000</v>
      </c>
      <c r="L49" s="14">
        <v>1</v>
      </c>
      <c r="M49" s="15" t="s">
        <v>49</v>
      </c>
    </row>
    <row r="50" spans="11:13" x14ac:dyDescent="0.25">
      <c r="K50" s="14">
        <v>16000</v>
      </c>
      <c r="L50" s="14">
        <v>50000</v>
      </c>
      <c r="M50" s="15" t="s">
        <v>10</v>
      </c>
    </row>
    <row r="51" spans="11:13" x14ac:dyDescent="0.25">
      <c r="K51" s="5">
        <v>17000</v>
      </c>
      <c r="L51" s="5">
        <v>5</v>
      </c>
      <c r="M51" s="6" t="s">
        <v>39</v>
      </c>
    </row>
    <row r="52" spans="11:13" x14ac:dyDescent="0.25">
      <c r="K52" s="42">
        <v>18000</v>
      </c>
      <c r="L52" s="42">
        <v>1</v>
      </c>
      <c r="M52" s="43" t="s">
        <v>64</v>
      </c>
    </row>
    <row r="53" spans="11:13" x14ac:dyDescent="0.25">
      <c r="K53" s="14">
        <v>19000</v>
      </c>
      <c r="L53" s="14">
        <v>1</v>
      </c>
      <c r="M53" s="15" t="s">
        <v>44</v>
      </c>
    </row>
    <row r="54" spans="11:13" x14ac:dyDescent="0.25">
      <c r="K54" s="24">
        <v>20000</v>
      </c>
      <c r="L54" s="24">
        <v>200</v>
      </c>
      <c r="M54" s="25" t="s">
        <v>19</v>
      </c>
    </row>
    <row r="55" spans="11:13" x14ac:dyDescent="0.25">
      <c r="K55" s="14">
        <v>21000</v>
      </c>
      <c r="L55" s="14">
        <v>1</v>
      </c>
      <c r="M55" s="15" t="s">
        <v>44</v>
      </c>
    </row>
    <row r="56" spans="11:13" x14ac:dyDescent="0.25">
      <c r="K56" s="14">
        <v>22000</v>
      </c>
      <c r="L56" s="14">
        <v>15</v>
      </c>
      <c r="M56" s="15" t="s">
        <v>46</v>
      </c>
    </row>
    <row r="57" spans="11:13" x14ac:dyDescent="0.25">
      <c r="K57" s="14">
        <v>23000</v>
      </c>
      <c r="L57" s="14">
        <v>12</v>
      </c>
      <c r="M57" s="15" t="s">
        <v>41</v>
      </c>
    </row>
    <row r="58" spans="11:13" x14ac:dyDescent="0.25">
      <c r="K58" s="14">
        <v>24000</v>
      </c>
      <c r="L58" s="14">
        <v>60000</v>
      </c>
      <c r="M58" s="15" t="s">
        <v>10</v>
      </c>
    </row>
    <row r="59" spans="11:13" x14ac:dyDescent="0.25">
      <c r="K59" s="14">
        <v>25000</v>
      </c>
      <c r="L59" s="14">
        <v>1</v>
      </c>
      <c r="M59" s="15" t="s">
        <v>43</v>
      </c>
    </row>
    <row r="60" spans="11:13" x14ac:dyDescent="0.25">
      <c r="K60" s="42">
        <v>27500</v>
      </c>
      <c r="L60" s="42">
        <v>1</v>
      </c>
      <c r="M60" s="43" t="s">
        <v>64</v>
      </c>
    </row>
    <row r="61" spans="11:13" x14ac:dyDescent="0.25">
      <c r="K61" s="5">
        <v>30000</v>
      </c>
      <c r="L61" s="5">
        <v>5</v>
      </c>
      <c r="M61" s="6" t="s">
        <v>39</v>
      </c>
    </row>
    <row r="62" spans="11:13" x14ac:dyDescent="0.25">
      <c r="K62" s="24">
        <v>32500</v>
      </c>
      <c r="L62" s="24">
        <v>500</v>
      </c>
      <c r="M62" s="25" t="s">
        <v>19</v>
      </c>
    </row>
    <row r="63" spans="11:13" x14ac:dyDescent="0.25">
      <c r="K63" s="14">
        <v>35000</v>
      </c>
      <c r="L63" s="14">
        <v>1</v>
      </c>
      <c r="M63" s="15" t="s">
        <v>44</v>
      </c>
    </row>
    <row r="64" spans="11:13" x14ac:dyDescent="0.25">
      <c r="K64" s="14">
        <v>40000</v>
      </c>
      <c r="L64" s="14">
        <v>15</v>
      </c>
      <c r="M64" s="15" t="s">
        <v>46</v>
      </c>
    </row>
    <row r="65" spans="11:13" x14ac:dyDescent="0.25">
      <c r="K65" s="14">
        <v>45000</v>
      </c>
      <c r="L65" s="14">
        <v>1</v>
      </c>
      <c r="M65" s="15" t="s">
        <v>48</v>
      </c>
    </row>
    <row r="66" spans="11:13" x14ac:dyDescent="0.25">
      <c r="K66" s="24">
        <v>50000</v>
      </c>
      <c r="L66" s="24">
        <v>500</v>
      </c>
      <c r="M66" s="25" t="s">
        <v>19</v>
      </c>
    </row>
    <row r="67" spans="11:13" x14ac:dyDescent="0.25">
      <c r="K67" s="14">
        <v>55000</v>
      </c>
      <c r="L67" s="14">
        <v>20</v>
      </c>
      <c r="M67" s="15" t="s">
        <v>41</v>
      </c>
    </row>
    <row r="68" spans="11:13" x14ac:dyDescent="0.25">
      <c r="K68" s="14">
        <v>60000</v>
      </c>
      <c r="L68" s="14">
        <v>75000</v>
      </c>
      <c r="M68" s="15" t="s">
        <v>10</v>
      </c>
    </row>
    <row r="69" spans="11:13" x14ac:dyDescent="0.25">
      <c r="K69" s="5">
        <v>65000</v>
      </c>
      <c r="L69" s="5">
        <v>10</v>
      </c>
      <c r="M69" s="6" t="s">
        <v>39</v>
      </c>
    </row>
    <row r="70" spans="11:13" x14ac:dyDescent="0.25">
      <c r="K70" s="14">
        <v>70000</v>
      </c>
      <c r="L70" s="14">
        <v>15</v>
      </c>
      <c r="M70" s="15" t="s">
        <v>46</v>
      </c>
    </row>
    <row r="71" spans="11:13" x14ac:dyDescent="0.25">
      <c r="K71" s="5">
        <v>75000</v>
      </c>
      <c r="L71" s="5">
        <v>10</v>
      </c>
      <c r="M71" s="6" t="s">
        <v>39</v>
      </c>
    </row>
    <row r="72" spans="11:13" x14ac:dyDescent="0.25">
      <c r="K72" s="14">
        <v>80000</v>
      </c>
      <c r="L72" s="14">
        <v>1</v>
      </c>
      <c r="M72" s="15" t="s">
        <v>49</v>
      </c>
    </row>
    <row r="73" spans="11:13" x14ac:dyDescent="0.25">
      <c r="K73" s="14">
        <v>85000</v>
      </c>
      <c r="L73" s="14">
        <v>100000</v>
      </c>
      <c r="M73" s="15" t="s">
        <v>10</v>
      </c>
    </row>
    <row r="74" spans="11:13" x14ac:dyDescent="0.25">
      <c r="K74" s="14">
        <v>90000</v>
      </c>
      <c r="L74" s="14">
        <v>2</v>
      </c>
      <c r="M74" s="15" t="s">
        <v>50</v>
      </c>
    </row>
    <row r="75" spans="11:13" x14ac:dyDescent="0.25">
      <c r="K75" s="14">
        <v>95000</v>
      </c>
      <c r="L75" s="14">
        <v>150000</v>
      </c>
      <c r="M75" s="15" t="s">
        <v>10</v>
      </c>
    </row>
    <row r="76" spans="11:13" x14ac:dyDescent="0.25">
      <c r="K76" s="14">
        <v>100000</v>
      </c>
      <c r="L76" s="14">
        <v>60</v>
      </c>
      <c r="M76" s="15" t="s">
        <v>46</v>
      </c>
    </row>
    <row r="79" spans="11:13" x14ac:dyDescent="0.25">
      <c r="L79" s="64" t="s">
        <v>51</v>
      </c>
      <c r="M79" s="65"/>
    </row>
    <row r="80" spans="11:13" x14ac:dyDescent="0.25">
      <c r="L80" s="5">
        <f>SUMIF(M$2:M$76,LEFT(M80,LEN(M80)-1),L$2:L$76)+SUMIF(M$2:M$76,M80,L$2:L$76)</f>
        <v>49</v>
      </c>
      <c r="M80" s="6" t="s">
        <v>39</v>
      </c>
    </row>
    <row r="81" spans="12:13" x14ac:dyDescent="0.25">
      <c r="L81" s="66">
        <f>SUMIF(M$2:M$76,LEFT(M81,LEN(M81)-1),L$2:L$76)+SUMIF(M$2:M$76,M81,L$2:L$76)</f>
        <v>521250</v>
      </c>
      <c r="M81" s="67" t="s">
        <v>10</v>
      </c>
    </row>
    <row r="82" spans="12:13" x14ac:dyDescent="0.25">
      <c r="L82" s="24">
        <f>SUMIF(M$2:M$76,LEFT(M82,LEN(M82)-1),L$2:L$76)+SUMIF(M$2:M$76,M82,L$2:L$76)</f>
        <v>1600</v>
      </c>
      <c r="M82" s="25" t="s">
        <v>19</v>
      </c>
    </row>
    <row r="83" spans="12:13" x14ac:dyDescent="0.25">
      <c r="L83" s="42">
        <f>SUMIF(M$2:M$76,"Decal",L$2:L$76)+SUMIF(M$2:M$76,"Beginner BP Box",L$2:L$76)</f>
        <v>8</v>
      </c>
      <c r="M83" s="43" t="s">
        <v>65</v>
      </c>
    </row>
    <row r="84" spans="12:13" x14ac:dyDescent="0.25">
      <c r="L84" s="66">
        <f t="shared" ref="L84:L91" si="16">SUMIF(M$2:M$76,LEFT(M84,LEN(M84)-1),L$2:L$76)+SUMIF(M$2:M$76,M84,L$2:L$76)</f>
        <v>6</v>
      </c>
      <c r="M84" s="67" t="s">
        <v>47</v>
      </c>
    </row>
    <row r="85" spans="12:13" x14ac:dyDescent="0.25">
      <c r="L85" s="66">
        <f t="shared" si="16"/>
        <v>5</v>
      </c>
      <c r="M85" s="67" t="s">
        <v>45</v>
      </c>
    </row>
    <row r="86" spans="12:13" x14ac:dyDescent="0.25">
      <c r="L86" s="66">
        <f t="shared" si="16"/>
        <v>56</v>
      </c>
      <c r="M86" s="67" t="s">
        <v>41</v>
      </c>
    </row>
    <row r="87" spans="12:13" x14ac:dyDescent="0.25">
      <c r="L87" s="66">
        <f t="shared" si="16"/>
        <v>120</v>
      </c>
      <c r="M87" s="67" t="s">
        <v>46</v>
      </c>
    </row>
    <row r="88" spans="12:13" x14ac:dyDescent="0.25">
      <c r="L88" s="66">
        <f t="shared" si="16"/>
        <v>7</v>
      </c>
      <c r="M88" s="67" t="s">
        <v>52</v>
      </c>
    </row>
    <row r="89" spans="12:13" x14ac:dyDescent="0.25">
      <c r="L89" s="66">
        <f t="shared" si="16"/>
        <v>2</v>
      </c>
      <c r="M89" s="67" t="s">
        <v>48</v>
      </c>
    </row>
    <row r="90" spans="12:13" x14ac:dyDescent="0.25">
      <c r="L90" s="66">
        <f t="shared" si="16"/>
        <v>2</v>
      </c>
      <c r="M90" s="67" t="s">
        <v>53</v>
      </c>
    </row>
    <row r="91" spans="12:13" x14ac:dyDescent="0.25">
      <c r="L91" s="66">
        <f t="shared" si="16"/>
        <v>2</v>
      </c>
      <c r="M91" s="67" t="s">
        <v>54</v>
      </c>
    </row>
  </sheetData>
  <mergeCells count="1">
    <mergeCell ref="Z8:AC9"/>
  </mergeCells>
  <conditionalFormatting sqref="H2:H27">
    <cfRule type="colorScale" priority="96">
      <colorScale>
        <cfvo type="min"/>
        <cfvo type="max"/>
        <color rgb="FFFFEF9C"/>
        <color rgb="FF63BE7B"/>
      </colorScale>
    </cfRule>
  </conditionalFormatting>
  <conditionalFormatting sqref="B2:B31">
    <cfRule type="expression" dxfId="0" priority="94">
      <formula>DAY(B2)=DAY(NOW())</formula>
    </cfRule>
  </conditionalFormatting>
  <pageMargins left="0.7" right="0.7" top="0.75" bottom="0.75" header="0.3" footer="0.3"/>
  <pageSetup orientation="portrait" r:id="rId1"/>
  <ignoredErrors>
    <ignoredError sqref="L83 A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 SEASON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Rookie Vee</dc:creator>
  <cp:lastModifiedBy>Nena Gobbo</cp:lastModifiedBy>
  <dcterms:created xsi:type="dcterms:W3CDTF">2019-01-29T18:32:47Z</dcterms:created>
  <dcterms:modified xsi:type="dcterms:W3CDTF">2019-01-29T19:15:52Z</dcterms:modified>
</cp:coreProperties>
</file>